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Downloads\0404改版\"/>
    </mc:Choice>
  </mc:AlternateContent>
  <xr:revisionPtr revIDLastSave="0" documentId="13_ncr:1_{A7F41C04-F2CE-4E97-9934-74DB563D3AEB}" xr6:coauthVersionLast="47" xr6:coauthVersionMax="47" xr10:uidLastSave="{00000000-0000-0000-0000-000000000000}"/>
  <workbookProtection workbookAlgorithmName="SHA-512" workbookHashValue="nD1Mnih72fIiFK5uYP51tdZWQ7oohIPXa+Q8HTU9pveyWqV9NoyA8hu2pYkaQlHMwr545IuDpA15fHEKuJhAOg==" workbookSaltValue="Va1ofiKtgI+rxTSE5HWJRQ==" workbookSpinCount="100000" lockStructure="1"/>
  <bookViews>
    <workbookView xWindow="-120" yWindow="-120" windowWidth="20730" windowHeight="11160" tabRatio="923" xr2:uid="{00000000-000D-0000-FFFF-FFFF00000000}"/>
  </bookViews>
  <sheets>
    <sheet name="1 フローチャート" sheetId="23" r:id="rId1"/>
    <sheet name="2 算定シート" sheetId="11" r:id="rId2"/>
    <sheet name="3 平均効率計算シート" sheetId="20" r:id="rId3"/>
    <sheet name="複数ボイラの平均効率算出方法" sheetId="21" state="hidden" r:id="rId4"/>
    <sheet name="燃料データ_新" sheetId="24" state="hidden" r:id="rId5"/>
    <sheet name="改訂日" sheetId="25" state="hidden" r:id="rId6"/>
  </sheets>
  <externalReferences>
    <externalReference r:id="rId7"/>
  </externalReferences>
  <definedNames>
    <definedName name="_AMO_XmlVersion" hidden="1">"'1'"</definedName>
    <definedName name="GJ換算係数">[1]非表示_GJ換算表!$C$6:$E$10</definedName>
    <definedName name="_xlnm.Print_Area" localSheetId="0">'1 フローチャート'!$A$1:$M$55</definedName>
    <definedName name="_xlnm.Print_Area" localSheetId="1">'2 算定シート'!$A$1:$M$40</definedName>
    <definedName name="_xlnm.Print_Area" localSheetId="2">'3 平均効率計算シート'!$A$1:$M$8</definedName>
    <definedName name="_xlnm.Print_Area" localSheetId="3">複数ボイラの平均効率算出方法!$A$1:$M$57</definedName>
    <definedName name="システム・設備区分">[1]非表示_年月・補助金等!$O$59:$O$76</definedName>
    <definedName name="その他資金計画">[1]非表示_年月・補助金等!$H$59:$H$61</definedName>
    <definedName name="デフォルト値">[1]非表示_活動量と単位!$Q$8:$V$74</definedName>
    <definedName name="モニタリングポイント">'[1]5. モニタリングポイント'!$C$7:$M$26</definedName>
    <definedName name="活動の種別_全リスト">[1]非表示_活動の種別!$E$7:$E$42</definedName>
    <definedName name="活動の種別※その他除く">[1]非表示_活動量と単位!$D$8:$D$74</definedName>
    <definedName name="活動の種別と単位">[1]非表示_活動量と単位!$D$8:$J$75</definedName>
    <definedName name="活動の種別と単位2">[1]非表示_活動の種別!$E$8:$K$42</definedName>
    <definedName name="活動種別_個票用">[1]排出係数・単価表!$B$11:$B$24</definedName>
    <definedName name="逆引き業種">[1]非表示_業種!$Q$7:$S$536</definedName>
    <definedName name="月リスト">[1]非表示_年月・補助金等!$D$59:$D$70</definedName>
    <definedName name="削減目標">'[1]511脱炭素化計画'!$U$9:$AN$20</definedName>
    <definedName name="産業分類">[1]非表示_業種!$Q$7:$Q$536</definedName>
    <definedName name="算定年度リスト">[1]非表示_年月・補助金等!$F$77:$F$86</definedName>
    <definedName name="対策メニューリスト">[1]非表示_対策メニュー!$L$3:$O$345</definedName>
    <definedName name="対策個票番号">[1]非表示_年月・補助金等!$J$59:$J$82</definedName>
    <definedName name="中分類振り分け">[1]非表示_業種!$M$7:$N$105</definedName>
    <definedName name="電力等のGJ換算係数">[1]非表示_活動の種別!$E$83:$G$90</definedName>
    <definedName name="年リスト">[1]非表示_年月・補助金等!$C$59:$C$70</definedName>
    <definedName name="年月・年度リスト">[1]非表示_年月・補助金等!$B$74:$C$217</definedName>
    <definedName name="年度リスト">[1]非表示_年月・補助金等!$B$59:$B$70</definedName>
    <definedName name="排出係数と単価1">[1]排出係数・単価表!$B$11:$I$24</definedName>
    <definedName name="排出係数と単価2">[1]排出係数・単価表!$B$11:$K$24</definedName>
    <definedName name="範囲区分">[1]非表示_年月・補助金等!$M$59:$M$61</definedName>
    <definedName name="補助金">[1]非表示_年月・補助金等!$F$59:$F$63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24" l="1"/>
  <c r="H31" i="24"/>
  <c r="G36" i="11"/>
  <c r="H22" i="24"/>
  <c r="H21" i="24"/>
  <c r="H9" i="24" l="1"/>
  <c r="N26" i="24" l="1"/>
  <c r="N19" i="24"/>
  <c r="K21" i="24" s="1"/>
  <c r="E32" i="24"/>
  <c r="E33" i="24"/>
  <c r="E34" i="24"/>
  <c r="E35" i="24"/>
  <c r="E36" i="24"/>
  <c r="E37" i="24"/>
  <c r="E38" i="24"/>
  <c r="E39" i="24"/>
  <c r="E40" i="24"/>
  <c r="E41" i="24"/>
  <c r="E42" i="24"/>
  <c r="E43" i="24"/>
  <c r="E31" i="24"/>
  <c r="I25" i="11" l="1"/>
  <c r="I24" i="11"/>
  <c r="C22" i="24"/>
  <c r="C23" i="24"/>
  <c r="C24" i="24"/>
  <c r="C25" i="24"/>
  <c r="C26" i="24"/>
  <c r="C27" i="24"/>
  <c r="C28" i="24"/>
  <c r="C21" i="24"/>
  <c r="C20" i="24"/>
  <c r="L10" i="11"/>
  <c r="I36" i="11"/>
  <c r="E28" i="24" l="1"/>
  <c r="E27" i="24"/>
  <c r="E26" i="24"/>
  <c r="E25" i="24"/>
  <c r="E24" i="24"/>
  <c r="E23" i="24"/>
  <c r="E22" i="24"/>
  <c r="E21" i="24"/>
  <c r="E20" i="24"/>
  <c r="H14" i="24"/>
  <c r="H13" i="24"/>
  <c r="H12" i="24"/>
  <c r="H11" i="24"/>
  <c r="H10" i="24"/>
  <c r="H8" i="24"/>
  <c r="H7" i="24"/>
  <c r="H6" i="24"/>
  <c r="H5" i="24"/>
  <c r="H4" i="24"/>
  <c r="H3" i="24"/>
  <c r="H2" i="24"/>
  <c r="G40" i="11" l="1"/>
  <c r="G35" i="11"/>
  <c r="I33" i="11"/>
  <c r="H34" i="24" s="1"/>
  <c r="G33" i="11"/>
  <c r="H32" i="24" s="1"/>
  <c r="K19" i="24" l="1"/>
  <c r="K20" i="24" s="1"/>
  <c r="K26" i="24"/>
  <c r="H41" i="24"/>
  <c r="I34" i="11"/>
  <c r="H38" i="24"/>
  <c r="H39" i="24" s="1"/>
  <c r="G34" i="11"/>
  <c r="G37" i="11"/>
  <c r="O25" i="11"/>
  <c r="O24" i="11"/>
  <c r="D40" i="21"/>
  <c r="D39" i="21"/>
  <c r="D38" i="21"/>
  <c r="D37" i="21"/>
  <c r="D36" i="21"/>
  <c r="D35" i="21"/>
  <c r="D34" i="21"/>
  <c r="D33" i="21"/>
  <c r="D32" i="21"/>
  <c r="D31" i="21"/>
  <c r="D12" i="21"/>
  <c r="D11" i="21"/>
  <c r="D10" i="21"/>
  <c r="D9" i="21"/>
  <c r="D8" i="21"/>
  <c r="D7" i="21"/>
  <c r="D6" i="21"/>
  <c r="D5" i="21"/>
  <c r="D4" i="21"/>
  <c r="D3" i="21"/>
  <c r="J44" i="21"/>
  <c r="I44" i="21"/>
  <c r="H44" i="21"/>
  <c r="G44" i="21"/>
  <c r="F44" i="21"/>
  <c r="E44" i="21"/>
  <c r="D44" i="21"/>
  <c r="C44" i="21"/>
  <c r="B44" i="21"/>
  <c r="O55" i="21" s="1"/>
  <c r="A44" i="21"/>
  <c r="B40" i="21"/>
  <c r="C40" i="21" s="1"/>
  <c r="J45" i="21" s="1"/>
  <c r="B39" i="21"/>
  <c r="C39" i="21" s="1"/>
  <c r="I45" i="21" s="1"/>
  <c r="B38" i="21"/>
  <c r="C38" i="21" s="1"/>
  <c r="H45" i="21" s="1"/>
  <c r="B37" i="21"/>
  <c r="C37" i="21" s="1"/>
  <c r="G45" i="21" s="1"/>
  <c r="B36" i="21"/>
  <c r="C36" i="21" s="1"/>
  <c r="F45" i="21" s="1"/>
  <c r="B35" i="21"/>
  <c r="C35" i="21" s="1"/>
  <c r="E45" i="21" s="1"/>
  <c r="B34" i="21"/>
  <c r="C34" i="21" s="1"/>
  <c r="D45" i="21" s="1"/>
  <c r="B33" i="21"/>
  <c r="C33" i="21" s="1"/>
  <c r="C45" i="21" s="1"/>
  <c r="B32" i="21"/>
  <c r="C32" i="21" s="1"/>
  <c r="B45" i="21" s="1"/>
  <c r="B31" i="21"/>
  <c r="C31" i="21" s="1"/>
  <c r="A45" i="21" s="1"/>
  <c r="J16" i="21"/>
  <c r="I16" i="21"/>
  <c r="H16" i="21"/>
  <c r="G16" i="21"/>
  <c r="F16" i="21"/>
  <c r="E16" i="21"/>
  <c r="D16" i="21"/>
  <c r="C16" i="21"/>
  <c r="B16" i="21"/>
  <c r="A16" i="21"/>
  <c r="B12" i="21"/>
  <c r="C12" i="21" s="1"/>
  <c r="J17" i="21" s="1"/>
  <c r="B11" i="21"/>
  <c r="C11" i="21" s="1"/>
  <c r="I17" i="21" s="1"/>
  <c r="B10" i="21"/>
  <c r="C10" i="21" s="1"/>
  <c r="H17" i="21" s="1"/>
  <c r="B9" i="21"/>
  <c r="C9" i="21" s="1"/>
  <c r="G17" i="21" s="1"/>
  <c r="B8" i="21"/>
  <c r="C8" i="21" s="1"/>
  <c r="F17" i="21" s="1"/>
  <c r="B7" i="21"/>
  <c r="C7" i="21" s="1"/>
  <c r="E17" i="21" s="1"/>
  <c r="B6" i="21"/>
  <c r="C6" i="21" s="1"/>
  <c r="D17" i="21" s="1"/>
  <c r="B5" i="21"/>
  <c r="C5" i="21" s="1"/>
  <c r="C17" i="21" s="1"/>
  <c r="B4" i="21"/>
  <c r="C4" i="21" s="1"/>
  <c r="B17" i="21" s="1"/>
  <c r="B3" i="21"/>
  <c r="C3" i="21" s="1"/>
  <c r="A17" i="21" s="1"/>
  <c r="G39" i="11" l="1"/>
  <c r="K16" i="21"/>
  <c r="A18" i="21"/>
  <c r="E46" i="21"/>
  <c r="B46" i="21"/>
  <c r="K44" i="21"/>
  <c r="A46" i="21"/>
  <c r="J46" i="21"/>
  <c r="I46" i="21"/>
  <c r="H46" i="21"/>
  <c r="G46" i="21"/>
  <c r="F46" i="21"/>
  <c r="D46" i="21"/>
  <c r="C46" i="21"/>
  <c r="C18" i="21"/>
  <c r="F18" i="21"/>
  <c r="J18" i="21"/>
  <c r="I18" i="21"/>
  <c r="H18" i="21"/>
  <c r="G18" i="21"/>
  <c r="E18" i="21"/>
  <c r="D18" i="21"/>
  <c r="B18" i="21"/>
  <c r="A20" i="21" l="1"/>
  <c r="B19" i="21"/>
  <c r="B20" i="21" s="1"/>
  <c r="G19" i="21"/>
  <c r="G20" i="21" s="1"/>
  <c r="F19" i="21"/>
  <c r="F20" i="21" s="1"/>
  <c r="A48" i="21"/>
  <c r="H47" i="21"/>
  <c r="H48" i="21" s="1"/>
  <c r="D47" i="21"/>
  <c r="D48" i="21" s="1"/>
  <c r="F47" i="21"/>
  <c r="F48" i="21" s="1"/>
  <c r="I47" i="21"/>
  <c r="I48" i="21" s="1"/>
  <c r="G47" i="21"/>
  <c r="G48" i="21" s="1"/>
  <c r="C47" i="21"/>
  <c r="C48" i="21" s="1"/>
  <c r="J47" i="21"/>
  <c r="J48" i="21" s="1"/>
  <c r="B47" i="21"/>
  <c r="B48" i="21" s="1"/>
  <c r="E47" i="21"/>
  <c r="E48" i="21" s="1"/>
  <c r="O57" i="21" a="1"/>
  <c r="O57" i="21" s="1"/>
  <c r="C19" i="21"/>
  <c r="H19" i="21"/>
  <c r="H20" i="21" s="1"/>
  <c r="J19" i="21"/>
  <c r="J20" i="21" s="1"/>
  <c r="I19" i="21"/>
  <c r="I20" i="21" s="1"/>
  <c r="L48" i="21" l="1" a="1"/>
  <c r="L48" i="21" s="1"/>
  <c r="P45" i="21"/>
  <c r="L49" i="21" l="1"/>
  <c r="M7" i="20"/>
  <c r="N7" i="20" l="1"/>
  <c r="L20" i="11" l="1"/>
  <c r="I32" i="11" s="1"/>
  <c r="D19" i="21"/>
  <c r="E19" i="21"/>
  <c r="E20" i="21" s="1"/>
  <c r="C20" i="21" l="1"/>
  <c r="D20" i="21"/>
  <c r="L20" i="21" l="1" a="1"/>
  <c r="L20" i="21" s="1"/>
  <c r="L21" i="21" l="1"/>
  <c r="M3" i="20"/>
  <c r="N3" i="20" s="1"/>
  <c r="L14" i="11" l="1"/>
  <c r="G32" i="11" s="1"/>
  <c r="H28" i="24" s="1"/>
  <c r="K28" i="24" l="1"/>
  <c r="H35" i="24"/>
  <c r="K27" i="24"/>
  <c r="I40" i="11"/>
  <c r="H42" i="24"/>
  <c r="I37" i="11"/>
  <c r="I38" i="11" s="1"/>
  <c r="M38" i="11" s="1"/>
  <c r="I35" i="11"/>
  <c r="M39" i="11" l="1"/>
  <c r="I39"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<sst xmlns="http://schemas.openxmlformats.org/spreadsheetml/2006/main" count="319" uniqueCount="176">
  <si>
    <t>A重油</t>
    <rPh sb="1" eb="3">
      <t>ジュウユ</t>
    </rPh>
    <phoneticPr fontId="2"/>
  </si>
  <si>
    <t>C重油</t>
    <rPh sb="1" eb="3">
      <t>ジュウユ</t>
    </rPh>
    <phoneticPr fontId="2"/>
  </si>
  <si>
    <t>灯油</t>
    <rPh sb="0" eb="2">
      <t>トウユ</t>
    </rPh>
    <phoneticPr fontId="2"/>
  </si>
  <si>
    <t>LPG</t>
    <phoneticPr fontId="2"/>
  </si>
  <si>
    <t>LNG</t>
    <phoneticPr fontId="2"/>
  </si>
  <si>
    <t>都市ガス</t>
    <rPh sb="0" eb="2">
      <t>トシ</t>
    </rPh>
    <phoneticPr fontId="2"/>
  </si>
  <si>
    <t>導入設備</t>
    <rPh sb="0" eb="4">
      <t>ドウニュウセツビ</t>
    </rPh>
    <phoneticPr fontId="2"/>
  </si>
  <si>
    <t>LPG(液)</t>
    <rPh sb="4" eb="5">
      <t>エキ</t>
    </rPh>
    <phoneticPr fontId="2"/>
  </si>
  <si>
    <t>LPG(ガス)</t>
    <phoneticPr fontId="2"/>
  </si>
  <si>
    <t>都市ガス(Nm3)</t>
    <rPh sb="0" eb="2">
      <t>トシ</t>
    </rPh>
    <phoneticPr fontId="2"/>
  </si>
  <si>
    <t>都市ガス(m3)</t>
    <rPh sb="0" eb="2">
      <t>トシ</t>
    </rPh>
    <phoneticPr fontId="2"/>
  </si>
  <si>
    <t>GJ/t</t>
    <phoneticPr fontId="2"/>
  </si>
  <si>
    <t>GJ/千m3</t>
    <rPh sb="3" eb="4">
      <t>セン</t>
    </rPh>
    <phoneticPr fontId="2"/>
  </si>
  <si>
    <t>GJ/千Nm3</t>
    <rPh sb="3" eb="4">
      <t>セン</t>
    </rPh>
    <phoneticPr fontId="2"/>
  </si>
  <si>
    <t>t/年</t>
    <rPh sb="2" eb="3">
      <t>ネン</t>
    </rPh>
    <phoneticPr fontId="2"/>
  </si>
  <si>
    <t>千Nm3/年</t>
    <rPh sb="0" eb="1">
      <t>セン</t>
    </rPh>
    <rPh sb="5" eb="6">
      <t>ネン</t>
    </rPh>
    <phoneticPr fontId="2"/>
  </si>
  <si>
    <t>千m3/年</t>
    <rPh sb="0" eb="1">
      <t>セン</t>
    </rPh>
    <rPh sb="4" eb="5">
      <t>ネン</t>
    </rPh>
    <phoneticPr fontId="2"/>
  </si>
  <si>
    <t>選択</t>
    <rPh sb="0" eb="2">
      <t>センタク</t>
    </rPh>
    <phoneticPr fontId="2"/>
  </si>
  <si>
    <t>入力</t>
    <rPh sb="0" eb="2">
      <t>ニュウリョク</t>
    </rPh>
    <phoneticPr fontId="2"/>
  </si>
  <si>
    <t>燃料種別</t>
    <rPh sb="0" eb="3">
      <t>ネンリョウシュ</t>
    </rPh>
    <rPh sb="3" eb="4">
      <t>ベツ</t>
    </rPh>
    <phoneticPr fontId="2"/>
  </si>
  <si>
    <t>燃料使用量</t>
    <rPh sb="0" eb="2">
      <t>ネンリョウ</t>
    </rPh>
    <rPh sb="2" eb="5">
      <t>シヨウリョウ</t>
    </rPh>
    <phoneticPr fontId="2"/>
  </si>
  <si>
    <t>ボイラ効率</t>
    <rPh sb="3" eb="5">
      <t>コウリツ</t>
    </rPh>
    <phoneticPr fontId="2"/>
  </si>
  <si>
    <t>A重油</t>
    <phoneticPr fontId="2"/>
  </si>
  <si>
    <t>b</t>
    <phoneticPr fontId="2"/>
  </si>
  <si>
    <t>既存設備</t>
    <rPh sb="0" eb="4">
      <t>キゾンセツビ</t>
    </rPh>
    <phoneticPr fontId="2"/>
  </si>
  <si>
    <t>c=a×ｂ</t>
    <phoneticPr fontId="2"/>
  </si>
  <si>
    <t>項    目</t>
    <rPh sb="0" eb="1">
      <t>コウ</t>
    </rPh>
    <rPh sb="5" eb="6">
      <t>メ</t>
    </rPh>
    <phoneticPr fontId="2"/>
  </si>
  <si>
    <t>kL/年</t>
    <rPh sb="3" eb="4">
      <t>ネン</t>
    </rPh>
    <phoneticPr fontId="2"/>
  </si>
  <si>
    <t>GJ/kL</t>
    <phoneticPr fontId="2"/>
  </si>
  <si>
    <t>木質ペレット</t>
    <rPh sb="0" eb="2">
      <t>モクシツ</t>
    </rPh>
    <phoneticPr fontId="2"/>
  </si>
  <si>
    <t xml:space="preserve"> </t>
    <phoneticPr fontId="2"/>
  </si>
  <si>
    <t>a（高）</t>
    <rPh sb="2" eb="3">
      <t>コウ</t>
    </rPh>
    <phoneticPr fontId="2"/>
  </si>
  <si>
    <t>省エネ率(%)</t>
    <rPh sb="0" eb="1">
      <t>ショウ</t>
    </rPh>
    <rPh sb="3" eb="4">
      <t>リツ</t>
    </rPh>
    <phoneticPr fontId="2"/>
  </si>
  <si>
    <t>削減率(%)</t>
    <rPh sb="0" eb="3">
      <t>サクゲンリツ</t>
    </rPh>
    <phoneticPr fontId="2"/>
  </si>
  <si>
    <t>導入前</t>
    <rPh sb="0" eb="3">
      <t>ドウニュウマエ</t>
    </rPh>
    <phoneticPr fontId="2"/>
  </si>
  <si>
    <r>
      <t>燃料使用量：Q</t>
    </r>
    <r>
      <rPr>
        <vertAlign val="subscript"/>
        <sz val="10.5"/>
        <color theme="1"/>
        <rFont val="メイリオ"/>
        <family val="3"/>
        <charset val="128"/>
      </rPr>
      <t>1</t>
    </r>
    <r>
      <rPr>
        <sz val="10.5"/>
        <color theme="1"/>
        <rFont val="メイリオ"/>
        <family val="3"/>
        <charset val="128"/>
      </rPr>
      <t>［kl/年］、[t/年]または［千Nm3/年］</t>
    </r>
  </si>
  <si>
    <r>
      <t>ボイラー燃料使用量：1～10号機q</t>
    </r>
    <r>
      <rPr>
        <vertAlign val="subscript"/>
        <sz val="10.5"/>
        <color theme="1"/>
        <rFont val="メイリオ"/>
        <family val="3"/>
        <charset val="128"/>
      </rPr>
      <t>1</t>
    </r>
    <r>
      <rPr>
        <sz val="10.5"/>
        <color theme="1"/>
        <rFont val="メイリオ"/>
        <family val="3"/>
        <charset val="128"/>
      </rPr>
      <t>～</t>
    </r>
    <r>
      <rPr>
        <vertAlign val="subscript"/>
        <sz val="10.5"/>
        <color theme="1"/>
        <rFont val="メイリオ"/>
        <family val="3"/>
        <charset val="128"/>
      </rPr>
      <t>10</t>
    </r>
    <r>
      <rPr>
        <sz val="10.5"/>
        <color theme="1"/>
        <rFont val="メイリオ"/>
        <family val="3"/>
        <charset val="128"/>
      </rPr>
      <t xml:space="preserve"> [kl/年]、[t/年]または［千Nm3/年］</t>
    </r>
  </si>
  <si>
    <r>
      <t>ボイラー出力（相当蒸発量）：W</t>
    </r>
    <r>
      <rPr>
        <vertAlign val="subscript"/>
        <sz val="10.5"/>
        <color theme="1"/>
        <rFont val="メイリオ"/>
        <family val="3"/>
        <charset val="128"/>
      </rPr>
      <t>1</t>
    </r>
    <r>
      <rPr>
        <sz val="10.5"/>
        <color theme="1"/>
        <rFont val="メイリオ"/>
        <family val="3"/>
        <charset val="128"/>
      </rPr>
      <t>～W</t>
    </r>
    <r>
      <rPr>
        <vertAlign val="subscript"/>
        <sz val="10.5"/>
        <color theme="1"/>
        <rFont val="メイリオ"/>
        <family val="3"/>
        <charset val="128"/>
      </rPr>
      <t>10</t>
    </r>
    <r>
      <rPr>
        <sz val="10.5"/>
        <color theme="1"/>
        <rFont val="メイリオ"/>
        <family val="3"/>
        <charset val="128"/>
      </rPr>
      <t>［kg/h］</t>
    </r>
  </si>
  <si>
    <r>
      <t>ボイラー効率：η</t>
    </r>
    <r>
      <rPr>
        <vertAlign val="subscript"/>
        <sz val="10.5"/>
        <color theme="1"/>
        <rFont val="メイリオ"/>
        <family val="3"/>
        <charset val="128"/>
      </rPr>
      <t>1</t>
    </r>
    <r>
      <rPr>
        <sz val="10.5"/>
        <color theme="1"/>
        <rFont val="メイリオ"/>
        <family val="3"/>
        <charset val="128"/>
      </rPr>
      <t>～η</t>
    </r>
    <r>
      <rPr>
        <vertAlign val="subscript"/>
        <sz val="10.5"/>
        <color theme="1"/>
        <rFont val="メイリオ"/>
        <family val="3"/>
        <charset val="128"/>
      </rPr>
      <t>10</t>
    </r>
    <r>
      <rPr>
        <sz val="10.5"/>
        <color theme="1"/>
        <rFont val="メイリオ"/>
        <family val="3"/>
        <charset val="128"/>
      </rPr>
      <t>[％]</t>
    </r>
  </si>
  <si>
    <r>
      <t>ボイラー平均効率：η</t>
    </r>
    <r>
      <rPr>
        <vertAlign val="subscript"/>
        <sz val="10.5"/>
        <color theme="1"/>
        <rFont val="メイリオ"/>
        <family val="3"/>
        <charset val="128"/>
      </rPr>
      <t>A</t>
    </r>
    <r>
      <rPr>
        <sz val="10.5"/>
        <color theme="1"/>
        <rFont val="メイリオ"/>
        <family val="3"/>
        <charset val="128"/>
      </rPr>
      <t xml:space="preserve"> [％]</t>
    </r>
  </si>
  <si>
    <r>
      <t>燃料真発熱量（低位発熱量）：HL</t>
    </r>
    <r>
      <rPr>
        <vertAlign val="subscript"/>
        <sz val="10.5"/>
        <color theme="1"/>
        <rFont val="メイリオ"/>
        <family val="3"/>
        <charset val="128"/>
      </rPr>
      <t>1</t>
    </r>
    <r>
      <rPr>
        <sz val="10.5"/>
        <color theme="1"/>
        <rFont val="メイリオ"/>
        <family val="3"/>
        <charset val="128"/>
      </rPr>
      <t>［GJ/kl］、[GJ/t]または［GJ/千Nm3］</t>
    </r>
  </si>
  <si>
    <t>１号機</t>
    <rPh sb="1" eb="3">
      <t>ゴウキ</t>
    </rPh>
    <phoneticPr fontId="2"/>
  </si>
  <si>
    <t>２号機</t>
    <rPh sb="1" eb="3">
      <t>ゴウキ</t>
    </rPh>
    <phoneticPr fontId="2"/>
  </si>
  <si>
    <t>３号機</t>
    <rPh sb="1" eb="3">
      <t>ゴウキ</t>
    </rPh>
    <phoneticPr fontId="2"/>
  </si>
  <si>
    <t>４号機</t>
    <rPh sb="1" eb="3">
      <t>ゴウキ</t>
    </rPh>
    <phoneticPr fontId="2"/>
  </si>
  <si>
    <t>５号機</t>
    <rPh sb="1" eb="3">
      <t>ゴウキ</t>
    </rPh>
    <phoneticPr fontId="2"/>
  </si>
  <si>
    <t>６号機</t>
    <rPh sb="1" eb="3">
      <t>ゴウキ</t>
    </rPh>
    <phoneticPr fontId="2"/>
  </si>
  <si>
    <t>７号機</t>
    <rPh sb="1" eb="3">
      <t>ゴウキ</t>
    </rPh>
    <phoneticPr fontId="2"/>
  </si>
  <si>
    <t>８号機</t>
    <rPh sb="1" eb="3">
      <t>ゴウキ</t>
    </rPh>
    <phoneticPr fontId="2"/>
  </si>
  <si>
    <t>９号機</t>
    <rPh sb="1" eb="3">
      <t>ゴウキ</t>
    </rPh>
    <phoneticPr fontId="2"/>
  </si>
  <si>
    <t>合計</t>
    <rPh sb="0" eb="2">
      <t>ゴウケイ</t>
    </rPh>
    <phoneticPr fontId="2"/>
  </si>
  <si>
    <t>導入後</t>
    <rPh sb="0" eb="3">
      <t>ドウニュウゴ</t>
    </rPh>
    <phoneticPr fontId="2"/>
  </si>
  <si>
    <t>11号機</t>
    <rPh sb="2" eb="4">
      <t>ゴウキ</t>
    </rPh>
    <phoneticPr fontId="2"/>
  </si>
  <si>
    <t>12号機</t>
    <rPh sb="2" eb="4">
      <t>ゴウキ</t>
    </rPh>
    <phoneticPr fontId="2"/>
  </si>
  <si>
    <t>13号機</t>
    <rPh sb="2" eb="4">
      <t>ゴウキ</t>
    </rPh>
    <phoneticPr fontId="2"/>
  </si>
  <si>
    <t>14号機</t>
    <rPh sb="2" eb="4">
      <t>ゴウキ</t>
    </rPh>
    <phoneticPr fontId="2"/>
  </si>
  <si>
    <t>15号機</t>
    <rPh sb="2" eb="4">
      <t>ゴウキ</t>
    </rPh>
    <phoneticPr fontId="2"/>
  </si>
  <si>
    <t>16号機</t>
    <rPh sb="2" eb="4">
      <t>ゴウキ</t>
    </rPh>
    <phoneticPr fontId="2"/>
  </si>
  <si>
    <t>17号機</t>
    <rPh sb="2" eb="4">
      <t>ゴウキ</t>
    </rPh>
    <phoneticPr fontId="2"/>
  </si>
  <si>
    <t>18号機</t>
    <rPh sb="2" eb="4">
      <t>ゴウキ</t>
    </rPh>
    <phoneticPr fontId="2"/>
  </si>
  <si>
    <t>19号機</t>
    <rPh sb="2" eb="4">
      <t>ゴウキ</t>
    </rPh>
    <phoneticPr fontId="2"/>
  </si>
  <si>
    <t>20号機</t>
    <rPh sb="2" eb="4">
      <t>ゴウキ</t>
    </rPh>
    <phoneticPr fontId="2"/>
  </si>
  <si>
    <t>1号機</t>
    <rPh sb="1" eb="3">
      <t>ゴウキ</t>
    </rPh>
    <phoneticPr fontId="2"/>
  </si>
  <si>
    <t>2号機</t>
    <rPh sb="1" eb="3">
      <t>ゴウキ</t>
    </rPh>
    <phoneticPr fontId="2"/>
  </si>
  <si>
    <t>3号機</t>
    <rPh sb="1" eb="3">
      <t>ゴウキ</t>
    </rPh>
    <phoneticPr fontId="2"/>
  </si>
  <si>
    <t>4号機</t>
    <rPh sb="1" eb="3">
      <t>ゴウキ</t>
    </rPh>
    <phoneticPr fontId="2"/>
  </si>
  <si>
    <t>5号機</t>
    <rPh sb="1" eb="3">
      <t>ゴウキ</t>
    </rPh>
    <phoneticPr fontId="2"/>
  </si>
  <si>
    <t>6号機</t>
    <rPh sb="1" eb="3">
      <t>ゴウキ</t>
    </rPh>
    <phoneticPr fontId="2"/>
  </si>
  <si>
    <t>7号機</t>
    <rPh sb="1" eb="3">
      <t>ゴウキ</t>
    </rPh>
    <phoneticPr fontId="2"/>
  </si>
  <si>
    <t>8号機</t>
    <rPh sb="1" eb="3">
      <t>ゴウキ</t>
    </rPh>
    <phoneticPr fontId="2"/>
  </si>
  <si>
    <t>9号機</t>
    <rPh sb="1" eb="3">
      <t>ゴウキ</t>
    </rPh>
    <phoneticPr fontId="2"/>
  </si>
  <si>
    <t>10号機</t>
    <rPh sb="2" eb="4">
      <t>ゴウキ</t>
    </rPh>
    <phoneticPr fontId="2"/>
  </si>
  <si>
    <t>平均効率</t>
    <rPh sb="0" eb="2">
      <t>ヘイキン</t>
    </rPh>
    <rPh sb="2" eb="4">
      <t>コウリツ</t>
    </rPh>
    <phoneticPr fontId="2"/>
  </si>
  <si>
    <r>
      <t>CO</t>
    </r>
    <r>
      <rPr>
        <vertAlign val="subscript"/>
        <sz val="11"/>
        <color theme="1"/>
        <rFont val="メイリオ"/>
        <family val="3"/>
        <charset val="128"/>
      </rPr>
      <t>2</t>
    </r>
    <r>
      <rPr>
        <sz val="11"/>
        <color theme="1"/>
        <rFont val="メイリオ"/>
        <family val="3"/>
        <charset val="128"/>
      </rPr>
      <t>削減量</t>
    </r>
    <r>
      <rPr>
        <sz val="8"/>
        <color theme="1"/>
        <rFont val="メイリオ"/>
        <family val="3"/>
        <charset val="128"/>
      </rPr>
      <t>(t-CO</t>
    </r>
    <r>
      <rPr>
        <vertAlign val="subscript"/>
        <sz val="8"/>
        <color theme="1"/>
        <rFont val="メイリオ"/>
        <family val="3"/>
        <charset val="128"/>
      </rPr>
      <t>2</t>
    </r>
    <r>
      <rPr>
        <sz val="8"/>
        <color theme="1"/>
        <rFont val="メイリオ"/>
        <family val="3"/>
        <charset val="128"/>
      </rPr>
      <t>/年)</t>
    </r>
    <rPh sb="3" eb="6">
      <t>サクゲンリョウ</t>
    </rPh>
    <rPh sb="13" eb="14">
      <t>ネン</t>
    </rPh>
    <phoneticPr fontId="2"/>
  </si>
  <si>
    <t>W(相当蒸発量 kg/h）</t>
  </si>
  <si>
    <t>η</t>
    <phoneticPr fontId="2"/>
  </si>
  <si>
    <t>電気</t>
    <rPh sb="0" eb="2">
      <t>デンキ</t>
    </rPh>
    <phoneticPr fontId="2"/>
  </si>
  <si>
    <t>GJ/千kWh</t>
    <rPh sb="3" eb="4">
      <t>セン</t>
    </rPh>
    <phoneticPr fontId="2"/>
  </si>
  <si>
    <t>千kWh/年</t>
    <rPh sb="5" eb="6">
      <t>ネン</t>
    </rPh>
    <phoneticPr fontId="2"/>
  </si>
  <si>
    <t>千kWh/年</t>
    <rPh sb="0" eb="1">
      <t>セン</t>
    </rPh>
    <rPh sb="5" eb="6">
      <t>ネン</t>
    </rPh>
    <phoneticPr fontId="2"/>
  </si>
  <si>
    <t>GJ/年</t>
    <rPh sb="3" eb="4">
      <t>ネン</t>
    </rPh>
    <phoneticPr fontId="2"/>
  </si>
  <si>
    <t>千円/kL</t>
    <rPh sb="0" eb="2">
      <t>センエン</t>
    </rPh>
    <phoneticPr fontId="2"/>
  </si>
  <si>
    <t>千円/t</t>
    <rPh sb="0" eb="2">
      <t>センエン</t>
    </rPh>
    <phoneticPr fontId="2"/>
  </si>
  <si>
    <t>千円/千kWh</t>
    <rPh sb="0" eb="2">
      <t>センエン</t>
    </rPh>
    <rPh sb="3" eb="4">
      <t>セン</t>
    </rPh>
    <phoneticPr fontId="2"/>
  </si>
  <si>
    <t>η(効率/100)</t>
    <phoneticPr fontId="2"/>
  </si>
  <si>
    <t>W</t>
    <phoneticPr fontId="2"/>
  </si>
  <si>
    <t>W</t>
    <phoneticPr fontId="2"/>
  </si>
  <si>
    <t>η</t>
  </si>
  <si>
    <t>最後のデータ</t>
    <rPh sb="0" eb="2">
      <t>サイゴ</t>
    </rPh>
    <phoneticPr fontId="2"/>
  </si>
  <si>
    <t>%</t>
    <phoneticPr fontId="2"/>
  </si>
  <si>
    <t>千円/千Nm3</t>
    <rPh sb="0" eb="2">
      <t>センエン</t>
    </rPh>
    <rPh sb="3" eb="4">
      <t>セン</t>
    </rPh>
    <phoneticPr fontId="2"/>
  </si>
  <si>
    <t>千円/千m3</t>
    <rPh sb="0" eb="2">
      <t>センエン</t>
    </rPh>
    <rPh sb="3" eb="4">
      <t>セン</t>
    </rPh>
    <phoneticPr fontId="2"/>
  </si>
  <si>
    <t>手入力</t>
    <rPh sb="0" eb="3">
      <t>テニュウリョク</t>
    </rPh>
    <phoneticPr fontId="2"/>
  </si>
  <si>
    <r>
      <t>CO</t>
    </r>
    <r>
      <rPr>
        <vertAlign val="subscript"/>
        <sz val="11"/>
        <color theme="1"/>
        <rFont val="メイリオ"/>
        <family val="3"/>
        <charset val="128"/>
      </rPr>
      <t>2</t>
    </r>
    <r>
      <rPr>
        <sz val="11"/>
        <color theme="1"/>
        <rFont val="メイリオ"/>
        <family val="3"/>
        <charset val="128"/>
      </rPr>
      <t>排出量</t>
    </r>
    <r>
      <rPr>
        <sz val="8"/>
        <color theme="1"/>
        <rFont val="メイリオ"/>
        <family val="3"/>
        <charset val="128"/>
      </rPr>
      <t>(t-CO</t>
    </r>
    <r>
      <rPr>
        <vertAlign val="subscript"/>
        <sz val="8"/>
        <color theme="1"/>
        <rFont val="メイリオ"/>
        <family val="3"/>
        <charset val="128"/>
      </rPr>
      <t>2</t>
    </r>
    <r>
      <rPr>
        <sz val="8"/>
        <color theme="1"/>
        <rFont val="メイリオ"/>
        <family val="3"/>
        <charset val="128"/>
      </rPr>
      <t>/年)</t>
    </r>
    <rPh sb="3" eb="6">
      <t>ハイシュツリョウ</t>
    </rPh>
    <phoneticPr fontId="2"/>
  </si>
  <si>
    <t>　　</t>
    <phoneticPr fontId="2"/>
  </si>
  <si>
    <t>現在お使いのボイラーのカタログや仕様書からボイラー効率を調べて入力してください。</t>
    <rPh sb="0" eb="2">
      <t>ゲンザイ</t>
    </rPh>
    <rPh sb="3" eb="4">
      <t>ツカ</t>
    </rPh>
    <rPh sb="16" eb="19">
      <t>シヨウショ</t>
    </rPh>
    <rPh sb="25" eb="27">
      <t>コウリツ</t>
    </rPh>
    <phoneticPr fontId="2"/>
  </si>
  <si>
    <t>導入予定のボイラーの燃料は何ですか？8種類の中からお選びください。</t>
    <rPh sb="0" eb="2">
      <t>ドウニュウ</t>
    </rPh>
    <rPh sb="2" eb="4">
      <t>ヨテイ</t>
    </rPh>
    <rPh sb="13" eb="14">
      <t>ナン</t>
    </rPh>
    <phoneticPr fontId="2"/>
  </si>
  <si>
    <t>導入予定のボイラーのカタログや仕様書からボイラー効率を調べて入力してください。</t>
    <rPh sb="0" eb="2">
      <t>ドウニュウ</t>
    </rPh>
    <rPh sb="2" eb="4">
      <t>ヨテイ</t>
    </rPh>
    <phoneticPr fontId="2"/>
  </si>
  <si>
    <t>ボイラー効率(％)</t>
    <rPh sb="4" eb="6">
      <t>コウリツ</t>
    </rPh>
    <phoneticPr fontId="2"/>
  </si>
  <si>
    <t>◆燃料一覧表</t>
    <rPh sb="1" eb="3">
      <t>ネンリョウ</t>
    </rPh>
    <rPh sb="3" eb="6">
      <t>イチランヒョウ</t>
    </rPh>
    <phoneticPr fontId="2"/>
  </si>
  <si>
    <r>
      <rPr>
        <sz val="12"/>
        <color theme="1"/>
        <rFont val="ＭＳ Ｐゴシック"/>
        <family val="3"/>
        <charset val="128"/>
      </rPr>
      <t>（※</t>
    </r>
    <r>
      <rPr>
        <sz val="12"/>
        <color theme="1"/>
        <rFont val="Arial"/>
        <family val="2"/>
      </rPr>
      <t>CO</t>
    </r>
    <r>
      <rPr>
        <vertAlign val="subscript"/>
        <sz val="12"/>
        <color theme="1"/>
        <rFont val="Arial"/>
        <family val="2"/>
      </rPr>
      <t>2</t>
    </r>
    <r>
      <rPr>
        <sz val="12"/>
        <color theme="1"/>
        <rFont val="ＭＳ Ｐゴシック"/>
        <family val="3"/>
        <charset val="128"/>
      </rPr>
      <t>削減対策の効果算定ガイドライン等）</t>
    </r>
    <rPh sb="20" eb="21">
      <t>トウ</t>
    </rPh>
    <phoneticPr fontId="2"/>
  </si>
  <si>
    <t>相当蒸発量 [kg/h]</t>
    <rPh sb="0" eb="2">
      <t>ソウトウ</t>
    </rPh>
    <rPh sb="2" eb="4">
      <t>ジョウハツ</t>
    </rPh>
    <rPh sb="4" eb="5">
      <t>リョウ</t>
    </rPh>
    <phoneticPr fontId="2"/>
  </si>
  <si>
    <t>ボイラー効率 [％]</t>
    <rPh sb="4" eb="6">
      <t>コウリツ</t>
    </rPh>
    <phoneticPr fontId="2"/>
  </si>
  <si>
    <t>既存設備</t>
    <rPh sb="0" eb="2">
      <t>キゾン</t>
    </rPh>
    <rPh sb="2" eb="4">
      <t>セツビ</t>
    </rPh>
    <phoneticPr fontId="2"/>
  </si>
  <si>
    <t>（プルダウンリストの燃料名が既存と導入で表現違いあるため）</t>
    <rPh sb="10" eb="13">
      <t>ネンリョウメイ</t>
    </rPh>
    <rPh sb="14" eb="16">
      <t>キゾン</t>
    </rPh>
    <rPh sb="17" eb="19">
      <t>ドウニュウ</t>
    </rPh>
    <rPh sb="20" eb="23">
      <t>ヒョウゲンチガ</t>
    </rPh>
    <phoneticPr fontId="2"/>
  </si>
  <si>
    <t>注2a. 基準年度燃料使用量とは、直近過去3年度間の平均値となります。</t>
    <rPh sb="0" eb="1">
      <t>チュウ</t>
    </rPh>
    <rPh sb="5" eb="9">
      <t>キジュンネンド</t>
    </rPh>
    <rPh sb="9" eb="14">
      <t>ネンリョウシヨウリョウ</t>
    </rPh>
    <rPh sb="17" eb="19">
      <t>チョッキン</t>
    </rPh>
    <rPh sb="19" eb="21">
      <t>カコ</t>
    </rPh>
    <rPh sb="22" eb="24">
      <t>ネンド</t>
    </rPh>
    <rPh sb="24" eb="25">
      <t>カン</t>
    </rPh>
    <rPh sb="26" eb="29">
      <t>ヘイキンチ</t>
    </rPh>
    <phoneticPr fontId="2"/>
  </si>
  <si>
    <t>注2b. ここに表示されない単位は、燃料供給事業者にご確認ください。</t>
    <rPh sb="0" eb="1">
      <t>チュウ</t>
    </rPh>
    <rPh sb="8" eb="10">
      <t>ヒョウジ</t>
    </rPh>
    <rPh sb="14" eb="16">
      <t>タンイ</t>
    </rPh>
    <rPh sb="18" eb="25">
      <t>ネンリョウキョウキュウジギョウシャ</t>
    </rPh>
    <rPh sb="27" eb="29">
      <t>カクニン</t>
    </rPh>
    <phoneticPr fontId="2"/>
  </si>
  <si>
    <r>
      <t xml:space="preserve">現在お使いのボイラーの燃料は何ですか？9種類の中からお選びください。
</t>
    </r>
    <r>
      <rPr>
        <sz val="9"/>
        <color theme="1"/>
        <rFont val="メイリオ"/>
        <family val="3"/>
        <charset val="128"/>
      </rPr>
      <t>（注1a、注1b）</t>
    </r>
    <rPh sb="0" eb="2">
      <t>ゲンザイ</t>
    </rPh>
    <rPh sb="3" eb="4">
      <t>ツカ</t>
    </rPh>
    <rPh sb="11" eb="13">
      <t>ネンリョウ</t>
    </rPh>
    <rPh sb="14" eb="15">
      <t>ナニ</t>
    </rPh>
    <phoneticPr fontId="2"/>
  </si>
  <si>
    <t>注1a. LPGは、ガス会社の購買伝票を確認し、kgまたはt（トン）表示であればLPG（液）を、m3表示であればLPG（ガス）を選択してください。</t>
    <rPh sb="0" eb="1">
      <t>チュウ</t>
    </rPh>
    <rPh sb="12" eb="14">
      <t>カイシャ</t>
    </rPh>
    <rPh sb="15" eb="17">
      <t>コウバイ</t>
    </rPh>
    <rPh sb="17" eb="19">
      <t>デンヒョウ</t>
    </rPh>
    <rPh sb="20" eb="22">
      <t>カクニン</t>
    </rPh>
    <rPh sb="34" eb="36">
      <t>ヒョウジ</t>
    </rPh>
    <rPh sb="49" eb="51">
      <t>ヒョウジ</t>
    </rPh>
    <rPh sb="63" eb="65">
      <t>センタク</t>
    </rPh>
    <phoneticPr fontId="2"/>
  </si>
  <si>
    <t>（注2a、注2b）</t>
    <rPh sb="5" eb="6">
      <t>チュウ</t>
    </rPh>
    <phoneticPr fontId="2"/>
  </si>
  <si>
    <t>注3. ボイラー効率は真発熱量（低位発熱量）基準で入力してください。ご不明の場合は購入店、メーカー等にご確認ください。</t>
    <rPh sb="0" eb="1">
      <t>チュウ</t>
    </rPh>
    <rPh sb="8" eb="10">
      <t>コウリツ</t>
    </rPh>
    <rPh sb="11" eb="12">
      <t>シン</t>
    </rPh>
    <rPh sb="12" eb="15">
      <t>ハツネツリョウ</t>
    </rPh>
    <rPh sb="16" eb="21">
      <t>テイイハツネツリョウ</t>
    </rPh>
    <rPh sb="22" eb="24">
      <t>キジュン</t>
    </rPh>
    <rPh sb="25" eb="27">
      <t>ニュウリョク</t>
    </rPh>
    <rPh sb="35" eb="37">
      <t>フメイ</t>
    </rPh>
    <rPh sb="38" eb="40">
      <t>バアイ</t>
    </rPh>
    <rPh sb="41" eb="44">
      <t>コウニュウテン</t>
    </rPh>
    <rPh sb="49" eb="50">
      <t>トウ</t>
    </rPh>
    <rPh sb="52" eb="54">
      <t>カクニン</t>
    </rPh>
    <phoneticPr fontId="2"/>
  </si>
  <si>
    <t>注5. ボイラー効率は真発熱量（低位発熱量）基準で入力してください。ご不明の場合は購入店、メーカー等にご確認ください。</t>
    <rPh sb="0" eb="1">
      <t>チュウ</t>
    </rPh>
    <rPh sb="16" eb="21">
      <t>テイイハツネツリョウ</t>
    </rPh>
    <rPh sb="22" eb="24">
      <t>キジュン</t>
    </rPh>
    <rPh sb="35" eb="37">
      <t>フメイ</t>
    </rPh>
    <rPh sb="49" eb="50">
      <t>ナド</t>
    </rPh>
    <phoneticPr fontId="2"/>
  </si>
  <si>
    <t>※複数ボイラーの効率が異なる場合の平均効率を計算します。</t>
    <rPh sb="1" eb="3">
      <t>フクスウ</t>
    </rPh>
    <rPh sb="8" eb="10">
      <t>コウリツ</t>
    </rPh>
    <rPh sb="11" eb="12">
      <t>コト</t>
    </rPh>
    <rPh sb="14" eb="16">
      <t>バアイ</t>
    </rPh>
    <rPh sb="17" eb="19">
      <t>ヘイキン</t>
    </rPh>
    <rPh sb="19" eb="21">
      <t>コウリツ</t>
    </rPh>
    <rPh sb="22" eb="24">
      <t>ケイサン</t>
    </rPh>
    <phoneticPr fontId="2"/>
  </si>
  <si>
    <t>Step 1～6 の操作により導入設備の燃料使用量等が自動的に計算・表示されます。</t>
    <rPh sb="25" eb="26">
      <t>トウ</t>
    </rPh>
    <phoneticPr fontId="2"/>
  </si>
  <si>
    <t>Step 1 で選択した燃料の単価</t>
    <rPh sb="8" eb="10">
      <t>センタク</t>
    </rPh>
    <rPh sb="12" eb="14">
      <t>ネンリョウ</t>
    </rPh>
    <rPh sb="15" eb="17">
      <t>タンカ</t>
    </rPh>
    <phoneticPr fontId="2"/>
  </si>
  <si>
    <t>Step 4 で選択した燃料の単価</t>
    <rPh sb="8" eb="10">
      <t>センタク</t>
    </rPh>
    <rPh sb="12" eb="14">
      <t>ネンリョウ</t>
    </rPh>
    <rPh sb="15" eb="17">
      <t>タンカ</t>
    </rPh>
    <phoneticPr fontId="2"/>
  </si>
  <si>
    <t>Step 1 で選択した燃料の購買伝票などから基準年度燃料使用量を入力してください。</t>
    <rPh sb="8" eb="10">
      <t>センタク</t>
    </rPh>
    <rPh sb="12" eb="14">
      <t>ネンリョウ</t>
    </rPh>
    <rPh sb="15" eb="19">
      <t>コウバイデンヒョウ</t>
    </rPh>
    <rPh sb="23" eb="25">
      <t>キジュン</t>
    </rPh>
    <rPh sb="25" eb="27">
      <t>ネンド</t>
    </rPh>
    <rPh sb="27" eb="29">
      <t>ネンリョウ</t>
    </rPh>
    <rPh sb="31" eb="32">
      <t>リョウ</t>
    </rPh>
    <rPh sb="33" eb="35">
      <t>ニュウリョク</t>
    </rPh>
    <phoneticPr fontId="2"/>
  </si>
  <si>
    <t>エネルギー単価</t>
    <rPh sb="5" eb="7">
      <t>タンカ</t>
    </rPh>
    <phoneticPr fontId="2"/>
  </si>
  <si>
    <t>【注★】燃料は既存と導入を統合した表をVLOOKUPで値を返すように変更。</t>
    <rPh sb="1" eb="2">
      <t>チュウ</t>
    </rPh>
    <rPh sb="4" eb="6">
      <t>ネンリョウ</t>
    </rPh>
    <rPh sb="7" eb="9">
      <t>キゾン</t>
    </rPh>
    <rPh sb="10" eb="12">
      <t>ドウニュウ</t>
    </rPh>
    <rPh sb="13" eb="15">
      <t>トウゴウ</t>
    </rPh>
    <rPh sb="17" eb="18">
      <t>ヒョウ</t>
    </rPh>
    <rPh sb="27" eb="28">
      <t>アタイ</t>
    </rPh>
    <rPh sb="29" eb="30">
      <t>カエ</t>
    </rPh>
    <rPh sb="34" eb="36">
      <t>ヘンコウ</t>
    </rPh>
    <phoneticPr fontId="2"/>
  </si>
  <si>
    <t>◆既存燃料使用量算定</t>
    <rPh sb="1" eb="3">
      <t>キゾン</t>
    </rPh>
    <rPh sb="3" eb="5">
      <t>ネンリョウ</t>
    </rPh>
    <rPh sb="5" eb="8">
      <t>シヨウリョウ</t>
    </rPh>
    <rPh sb="8" eb="10">
      <t>サンテイ</t>
    </rPh>
    <phoneticPr fontId="2"/>
  </si>
  <si>
    <t>既存燃料使用量</t>
    <rPh sb="0" eb="7">
      <t>キゾンネンリョウシヨウリョウ</t>
    </rPh>
    <phoneticPr fontId="2"/>
  </si>
  <si>
    <t>既存エネルギーコスト</t>
    <rPh sb="0" eb="2">
      <t>キゾン</t>
    </rPh>
    <phoneticPr fontId="2"/>
  </si>
  <si>
    <t>導入燃料使用量</t>
    <rPh sb="0" eb="2">
      <t>ドウニュウ</t>
    </rPh>
    <rPh sb="2" eb="7">
      <t>ネンリョウシヨウリョウ</t>
    </rPh>
    <phoneticPr fontId="2"/>
  </si>
  <si>
    <t>導入エネルギーコスト</t>
    <rPh sb="0" eb="2">
      <t>ドウニュウ</t>
    </rPh>
    <phoneticPr fontId="2"/>
  </si>
  <si>
    <r>
      <t>CO</t>
    </r>
    <r>
      <rPr>
        <vertAlign val="subscript"/>
        <sz val="11"/>
        <color theme="1"/>
        <rFont val="メイリオ"/>
        <family val="3"/>
        <charset val="128"/>
      </rPr>
      <t>2</t>
    </r>
    <r>
      <rPr>
        <sz val="11"/>
        <color theme="1"/>
        <rFont val="メイリオ"/>
        <family val="3"/>
        <charset val="128"/>
      </rPr>
      <t>排出量算定</t>
    </r>
    <rPh sb="3" eb="5">
      <t>ハイシュツ</t>
    </rPh>
    <rPh sb="5" eb="6">
      <t>リョウ</t>
    </rPh>
    <rPh sb="6" eb="8">
      <t>サンテイ</t>
    </rPh>
    <phoneticPr fontId="2"/>
  </si>
  <si>
    <t>既存CO2排出量</t>
    <rPh sb="0" eb="2">
      <t>キゾン</t>
    </rPh>
    <rPh sb="5" eb="8">
      <t>ハイシュツリョウ</t>
    </rPh>
    <phoneticPr fontId="2"/>
  </si>
  <si>
    <t>導入CO2排出量</t>
    <rPh sb="0" eb="2">
      <t>ドウニュウ</t>
    </rPh>
    <rPh sb="5" eb="7">
      <t>ハイシュツ</t>
    </rPh>
    <rPh sb="7" eb="8">
      <t>リョウ</t>
    </rPh>
    <phoneticPr fontId="2"/>
  </si>
  <si>
    <t>【注★】と同様</t>
    <rPh sb="1" eb="2">
      <t>チュウ</t>
    </rPh>
    <rPh sb="5" eb="7">
      <t>ドウヨウ</t>
    </rPh>
    <phoneticPr fontId="2"/>
  </si>
  <si>
    <t>(低)</t>
    <rPh sb="1" eb="2">
      <t>テイ</t>
    </rPh>
    <phoneticPr fontId="2"/>
  </si>
  <si>
    <r>
      <t>エネルギー使用量</t>
    </r>
    <r>
      <rPr>
        <sz val="8"/>
        <color theme="1"/>
        <rFont val="メイリオ"/>
        <family val="3"/>
        <charset val="128"/>
      </rPr>
      <t>(GJ/年)</t>
    </r>
    <rPh sb="5" eb="8">
      <t>シヨウリョウ</t>
    </rPh>
    <phoneticPr fontId="2"/>
  </si>
  <si>
    <r>
      <t>エネルギーコスト</t>
    </r>
    <r>
      <rPr>
        <sz val="8"/>
        <color theme="1"/>
        <rFont val="メイリオ"/>
        <family val="3"/>
        <charset val="128"/>
      </rPr>
      <t>(千円/年)</t>
    </r>
    <rPh sb="9" eb="11">
      <t>センエン</t>
    </rPh>
    <rPh sb="12" eb="13">
      <t>ネン</t>
    </rPh>
    <phoneticPr fontId="2"/>
  </si>
  <si>
    <t>Ver</t>
    <phoneticPr fontId="2"/>
  </si>
  <si>
    <t>担当</t>
    <rPh sb="0" eb="2">
      <t>タントウ</t>
    </rPh>
    <phoneticPr fontId="2"/>
  </si>
  <si>
    <t>内容</t>
    <rPh sb="0" eb="2">
      <t>ナイヨウ</t>
    </rPh>
    <phoneticPr fontId="2"/>
  </si>
  <si>
    <t>0.1.1</t>
    <phoneticPr fontId="2"/>
  </si>
  <si>
    <t>平野</t>
    <rPh sb="0" eb="2">
      <t>ヒラノ</t>
    </rPh>
    <phoneticPr fontId="2"/>
  </si>
  <si>
    <t>電気のCO2排出係数の2次変換係数の修正</t>
    <rPh sb="0" eb="2">
      <t>デンキ</t>
    </rPh>
    <rPh sb="6" eb="8">
      <t>ハイシュツ</t>
    </rPh>
    <rPh sb="8" eb="10">
      <t>ケイスウ</t>
    </rPh>
    <rPh sb="12" eb="13">
      <t>ジ</t>
    </rPh>
    <rPh sb="13" eb="17">
      <t>ヘンカンケイスウ</t>
    </rPh>
    <rPh sb="18" eb="20">
      <t>シュウセイ</t>
    </rPh>
    <phoneticPr fontId="2"/>
  </si>
  <si>
    <t>注1b. 都市ガスについては、ガス会社の購買伝票の数値をそのまま入力する場合はm3を、0℃1気圧の標準状態に換算する場合はNm3を選択してください。</t>
    <rPh sb="0" eb="1">
      <t>チュウ</t>
    </rPh>
    <rPh sb="5" eb="7">
      <t>トシ</t>
    </rPh>
    <rPh sb="65" eb="67">
      <t>センタク</t>
    </rPh>
    <phoneticPr fontId="2"/>
  </si>
  <si>
    <t>Step
 1</t>
    <phoneticPr fontId="2"/>
  </si>
  <si>
    <t>改訂日</t>
    <rPh sb="0" eb="2">
      <t>カイテイ</t>
    </rPh>
    <rPh sb="2" eb="3">
      <t>ヒ</t>
    </rPh>
    <phoneticPr fontId="2"/>
  </si>
  <si>
    <t>大原</t>
    <rPh sb="0" eb="2">
      <t>オオハラ</t>
    </rPh>
    <phoneticPr fontId="2"/>
  </si>
  <si>
    <t>正式版</t>
    <rPh sb="0" eb="3">
      <t>セイシキバン</t>
    </rPh>
    <phoneticPr fontId="2"/>
  </si>
  <si>
    <t>大原</t>
    <rPh sb="0" eb="2">
      <t>オオハラ</t>
    </rPh>
    <phoneticPr fontId="2"/>
  </si>
  <si>
    <t>円</t>
    <rPh sb="0" eb="1">
      <t>エン</t>
    </rPh>
    <phoneticPr fontId="2"/>
  </si>
  <si>
    <t>t-co2/年</t>
    <rPh sb="6" eb="7">
      <t>ネン</t>
    </rPh>
    <phoneticPr fontId="2"/>
  </si>
  <si>
    <t>GJ/年</t>
    <rPh sb="3" eb="4">
      <t>ネン</t>
    </rPh>
    <phoneticPr fontId="2"/>
  </si>
  <si>
    <t>⇐高位発熱量</t>
  </si>
  <si>
    <t>⇐高位発熱量</t>
    <rPh sb="1" eb="6">
      <t>コウイハツネツリョウ</t>
    </rPh>
    <phoneticPr fontId="2"/>
  </si>
  <si>
    <t>⇐単位</t>
    <rPh sb="1" eb="3">
      <t>タンイ</t>
    </rPh>
    <phoneticPr fontId="2"/>
  </si>
  <si>
    <t>千円/年</t>
    <rPh sb="0" eb="2">
      <t>センエン</t>
    </rPh>
    <rPh sb="3" eb="4">
      <t>ネン</t>
    </rPh>
    <phoneticPr fontId="2"/>
  </si>
  <si>
    <r>
      <t>[t-CO</t>
    </r>
    <r>
      <rPr>
        <b/>
        <vertAlign val="subscript"/>
        <sz val="10"/>
        <color theme="1"/>
        <rFont val="メイリオ"/>
        <family val="3"/>
        <charset val="128"/>
      </rPr>
      <t>2</t>
    </r>
    <r>
      <rPr>
        <b/>
        <sz val="10"/>
        <color theme="1"/>
        <rFont val="メイリオ"/>
        <family val="3"/>
        <charset val="128"/>
      </rPr>
      <t>/GJ]</t>
    </r>
    <phoneticPr fontId="2"/>
  </si>
  <si>
    <t>既存エネ使用量</t>
    <rPh sb="0" eb="2">
      <t>キゾン</t>
    </rPh>
    <rPh sb="4" eb="7">
      <t>シヨウリョウ</t>
    </rPh>
    <phoneticPr fontId="2"/>
  </si>
  <si>
    <t>導入エネ使用量</t>
    <rPh sb="0" eb="2">
      <t>ドウニュウ</t>
    </rPh>
    <rPh sb="4" eb="7">
      <t>シヨウリョウ</t>
    </rPh>
    <phoneticPr fontId="2"/>
  </si>
  <si>
    <t>Step 1 で選択した燃料の単価</t>
    <phoneticPr fontId="2"/>
  </si>
  <si>
    <t>Step 4 で選択した燃料の単価</t>
    <phoneticPr fontId="2"/>
  </si>
  <si>
    <r>
      <t>ボイラーが1台の場合でも「3 平均効率計算シート」をお使いください。自動入力(青色セル)となります。</t>
    </r>
    <r>
      <rPr>
        <sz val="9"/>
        <color theme="1"/>
        <rFont val="メイリオ"/>
        <family val="3"/>
        <charset val="128"/>
      </rPr>
      <t>（注3）</t>
    </r>
    <rPh sb="5" eb="8">
      <t>テニュウリョク</t>
    </rPh>
    <rPh sb="13" eb="15">
      <t>ケイサン</t>
    </rPh>
    <rPh sb="27" eb="28">
      <t>ツカ</t>
    </rPh>
    <rPh sb="34" eb="36">
      <t>ジドウ</t>
    </rPh>
    <phoneticPr fontId="2"/>
  </si>
  <si>
    <t>％</t>
    <phoneticPr fontId="2"/>
  </si>
  <si>
    <r>
      <rPr>
        <b/>
        <sz val="9"/>
        <color theme="1"/>
        <rFont val="メイリオ"/>
        <family val="3"/>
        <charset val="128"/>
      </rPr>
      <t>ボイラーが1台の場合でも「3 平均効率計算シート」をお使いください。自動入力(青色セル)となります</t>
    </r>
    <r>
      <rPr>
        <sz val="9"/>
        <color theme="1"/>
        <rFont val="メイリオ"/>
        <family val="3"/>
        <charset val="128"/>
      </rPr>
      <t>。（注5）</t>
    </r>
    <phoneticPr fontId="2"/>
  </si>
  <si>
    <t>%</t>
    <phoneticPr fontId="2"/>
  </si>
  <si>
    <r>
      <t>真発熱量</t>
    </r>
    <r>
      <rPr>
        <sz val="8"/>
        <color theme="1"/>
        <rFont val="メイリオ"/>
        <family val="3"/>
        <charset val="128"/>
      </rPr>
      <t>(GJ/kL, GJ/t, GJ/千Nm</t>
    </r>
    <r>
      <rPr>
        <vertAlign val="superscript"/>
        <sz val="8"/>
        <color theme="1"/>
        <rFont val="メイリオ"/>
        <family val="3"/>
        <charset val="128"/>
      </rPr>
      <t>3</t>
    </r>
    <r>
      <rPr>
        <sz val="8"/>
        <color theme="1"/>
        <rFont val="メイリオ"/>
        <family val="3"/>
        <charset val="128"/>
      </rPr>
      <t>)</t>
    </r>
    <rPh sb="0" eb="1">
      <t>シン</t>
    </rPh>
    <rPh sb="1" eb="3">
      <t>ハツネツ</t>
    </rPh>
    <rPh sb="3" eb="4">
      <t>リョウ</t>
    </rPh>
    <rPh sb="21" eb="22">
      <t>セン</t>
    </rPh>
    <phoneticPr fontId="2"/>
  </si>
  <si>
    <t>1.0</t>
    <phoneticPr fontId="2"/>
  </si>
  <si>
    <t>1.0.1</t>
    <phoneticPr fontId="2"/>
  </si>
  <si>
    <t>入力単位</t>
    <rPh sb="0" eb="4">
      <t>ニュウリョクタンイ</t>
    </rPh>
    <phoneticPr fontId="2"/>
  </si>
  <si>
    <t>換算単位</t>
    <rPh sb="0" eb="4">
      <t>カンサンタンイ</t>
    </rPh>
    <phoneticPr fontId="2"/>
  </si>
  <si>
    <t>kL, t, Nm3</t>
    <phoneticPr fontId="2"/>
  </si>
  <si>
    <t>kL, t or 千m3, 千Nm3 or 千m3</t>
    <rPh sb="9" eb="10">
      <t>セン</t>
    </rPh>
    <rPh sb="14" eb="15">
      <t>セン</t>
    </rPh>
    <rPh sb="22" eb="23">
      <t>セン</t>
    </rPh>
    <phoneticPr fontId="2"/>
  </si>
  <si>
    <t>（※別シート【2 算定シート】へ入力）</t>
    <phoneticPr fontId="2"/>
  </si>
  <si>
    <t>LPG、都市ガスの係数、表示方法変更</t>
    <rPh sb="4" eb="6">
      <t>トシ</t>
    </rPh>
    <rPh sb="9" eb="11">
      <t>ケイスウ</t>
    </rPh>
    <rPh sb="12" eb="16">
      <t>ヒョウジホウホウ</t>
    </rPh>
    <rPh sb="16" eb="18">
      <t>ヘンコウ</t>
    </rPh>
    <phoneticPr fontId="2"/>
  </si>
  <si>
    <t>↓上段をV.1.0.1で追加し選択単位で表示</t>
    <rPh sb="1" eb="3">
      <t>ジョウダン</t>
    </rPh>
    <rPh sb="12" eb="14">
      <t>ツイカ</t>
    </rPh>
    <rPh sb="15" eb="19">
      <t>センタクタンイ</t>
    </rPh>
    <rPh sb="20" eb="22">
      <t>ヒョウジ</t>
    </rPh>
    <phoneticPr fontId="2"/>
  </si>
  <si>
    <t>↑V1.0までの計算を下段へ移動</t>
    <rPh sb="8" eb="10">
      <t>ケイサン</t>
    </rPh>
    <rPh sb="11" eb="13">
      <t>カダン</t>
    </rPh>
    <rPh sb="14" eb="16">
      <t>イドウ</t>
    </rPh>
    <phoneticPr fontId="2"/>
  </si>
  <si>
    <t>　</t>
  </si>
  <si>
    <t>係数変更</t>
    <rPh sb="0" eb="4">
      <t>ケイスウヘンコウ</t>
    </rPh>
    <phoneticPr fontId="2"/>
  </si>
  <si>
    <t>202/4/3</t>
    <phoneticPr fontId="2"/>
  </si>
  <si>
    <t>1.0.2</t>
    <phoneticPr fontId="2"/>
  </si>
  <si>
    <t>鈴木</t>
    <rPh sb="0" eb="2">
      <t>スズキ</t>
    </rPh>
    <phoneticPr fontId="2"/>
  </si>
  <si>
    <t>電気のCO2排出係数を0.434→0.438に変更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</si>
</sst>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_ "/>
    <numFmt numFmtId="177" formatCode="0.00_ "/>
    <numFmt numFmtId="178" formatCode="0.0000_ "/>
    <numFmt numFmtId="179" formatCode="0.00000_ "/>
    <numFmt numFmtId="180" formatCode="0_ "/>
    <numFmt numFmtId="181" formatCode="0.00_);[Red]\(0.00\)"/>
    <numFmt numFmtId="182" formatCode="0.000_ "/>
    <numFmt numFmtId="183" formatCode="#,##0_);[Red]\(#,##0\)"/>
    <numFmt numFmtId="184" formatCode="#,##0_ "/>
    <numFmt numFmtId="185" formatCode="0.0%"/>
    <numFmt numFmtId="186" formatCode="0_);[Red]\(0\)"/>
    <numFmt numFmtId="187" formatCode="0.0_);[Red]\(0.0\)"/>
    <numFmt numFmtId="188" formatCode="0.000_);[Red]\(0.000\)"/>
    <numFmt numFmtId="189" formatCode="#,##0_ ;[Red]\-#,##0\ "/>
    <numFmt numFmtId="190" formatCode="0.0"/>
    <numFmt numFmtId="191" formatCode="yyyy/m/d;@"/>
    <numFmt numFmtId="192" formatCode="#,##0.0_ "/>
  </numFmts>
  <fonts count="35">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メイリオ"/>
      <family val="3"/>
      <charset val="128"/>
    </font>
    <font>
      <b/>
      <sz val="12"/>
      <color theme="1"/>
      <name val="メイリオ"/>
      <family val="3"/>
      <charset val="128"/>
    </font>
    <font>
      <b/>
      <sz val="14"/>
      <color theme="1"/>
      <name val="メイリオ"/>
      <family val="3"/>
      <charset val="128"/>
    </font>
    <font>
      <b/>
      <sz val="11"/>
      <color theme="1"/>
      <name val="メイリオ"/>
      <family val="3"/>
      <charset val="128"/>
    </font>
    <font>
      <sz val="9"/>
      <color theme="1"/>
      <name val="メイリオ"/>
      <family val="3"/>
      <charset val="128"/>
    </font>
    <font>
      <sz val="8"/>
      <color theme="1"/>
      <name val="メイリオ"/>
      <family val="3"/>
      <charset val="128"/>
    </font>
    <font>
      <b/>
      <sz val="11"/>
      <color rgb="FFFF0000"/>
      <name val="メイリオ"/>
      <family val="3"/>
      <charset val="128"/>
    </font>
    <font>
      <sz val="11"/>
      <color theme="1"/>
      <name val="Yu Gothic"/>
      <family val="2"/>
      <scheme val="minor"/>
    </font>
    <font>
      <b/>
      <sz val="16"/>
      <color theme="1"/>
      <name val="メイリオ"/>
      <family val="3"/>
      <charset val="128"/>
    </font>
    <font>
      <sz val="11"/>
      <color rgb="FFFF0000"/>
      <name val="メイリオ"/>
      <family val="3"/>
      <charset val="128"/>
    </font>
    <font>
      <sz val="12"/>
      <color theme="1"/>
      <name val="メイリオ"/>
      <family val="3"/>
      <charset val="128"/>
    </font>
    <font>
      <sz val="11"/>
      <color theme="1"/>
      <name val="Yu Gothic"/>
      <family val="2"/>
      <charset val="128"/>
      <scheme val="minor"/>
    </font>
    <font>
      <sz val="10"/>
      <color theme="1"/>
      <name val="メイリオ"/>
      <family val="3"/>
      <charset val="128"/>
    </font>
    <font>
      <sz val="18"/>
      <color theme="1"/>
      <name val="メイリオ"/>
      <family val="3"/>
      <charset val="128"/>
    </font>
    <font>
      <vertAlign val="subscript"/>
      <sz val="11"/>
      <color theme="1"/>
      <name val="メイリオ"/>
      <family val="3"/>
      <charset val="128"/>
    </font>
    <font>
      <b/>
      <shadow/>
      <sz val="12"/>
      <color rgb="FFFFFFFF"/>
      <name val="メイリオ"/>
      <family val="3"/>
      <charset val="128"/>
    </font>
    <font>
      <sz val="10.5"/>
      <color theme="1"/>
      <name val="メイリオ"/>
      <family val="3"/>
      <charset val="128"/>
    </font>
    <font>
      <vertAlign val="subscript"/>
      <sz val="10.5"/>
      <color theme="1"/>
      <name val="メイリオ"/>
      <family val="3"/>
      <charset val="128"/>
    </font>
    <font>
      <vertAlign val="subscript"/>
      <sz val="8"/>
      <color theme="1"/>
      <name val="メイリオ"/>
      <family val="3"/>
      <charset val="128"/>
    </font>
    <font>
      <sz val="12"/>
      <color theme="1"/>
      <name val="ＭＳ Ｐゴシック"/>
      <family val="3"/>
      <charset val="128"/>
    </font>
    <font>
      <sz val="12"/>
      <color theme="1"/>
      <name val="Arial"/>
      <family val="2"/>
    </font>
    <font>
      <vertAlign val="subscript"/>
      <sz val="12"/>
      <color theme="1"/>
      <name val="Arial"/>
      <family val="2"/>
    </font>
    <font>
      <sz val="12"/>
      <color theme="1"/>
      <name val="Arial"/>
      <family val="3"/>
      <charset val="128"/>
    </font>
    <font>
      <sz val="11"/>
      <color theme="2" tint="-0.499984740745262"/>
      <name val="メイリオ"/>
      <family val="3"/>
      <charset val="128"/>
    </font>
    <font>
      <sz val="11"/>
      <color theme="0"/>
      <name val="メイリオ"/>
      <family val="3"/>
      <charset val="128"/>
    </font>
    <font>
      <sz val="11"/>
      <name val="メイリオ"/>
      <family val="3"/>
      <charset val="128"/>
    </font>
    <font>
      <b/>
      <sz val="10"/>
      <color theme="1"/>
      <name val="メイリオ"/>
      <family val="3"/>
      <charset val="128"/>
    </font>
    <font>
      <b/>
      <vertAlign val="subscript"/>
      <sz val="10"/>
      <color theme="1"/>
      <name val="メイリオ"/>
      <family val="3"/>
      <charset val="128"/>
    </font>
    <font>
      <sz val="11"/>
      <color theme="2"/>
      <name val="メイリオ"/>
      <family val="3"/>
      <charset val="128"/>
    </font>
    <font>
      <b/>
      <sz val="9"/>
      <color theme="1"/>
      <name val="メイリオ"/>
      <family val="3"/>
      <charset val="128"/>
    </font>
    <font>
      <vertAlign val="superscript"/>
      <sz val="8"/>
      <color theme="1"/>
      <name val="メイリオ"/>
      <family val="3"/>
      <charset val="128"/>
    </font>
    <font>
      <sz val="10"/>
      <color rgb="FFFF0000"/>
      <name val="メイリオ"/>
      <family val="3"/>
      <charset val="128"/>
    </font>
  </fonts>
  <fills count="15">
    <fill>
      <patternFill patternType="none"/>
    </fill>
    <fill>
      <patternFill patternType="gray125"/>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rgb="FFD2E6B4"/>
        <bgColor indexed="64"/>
      </patternFill>
    </fill>
    <fill>
      <patternFill patternType="solid">
        <fgColor rgb="FFD2E6FA"/>
        <bgColor indexed="64"/>
      </patternFill>
    </fill>
    <fill>
      <patternFill patternType="solid">
        <fgColor theme="9" tint="0.39997558519241921"/>
        <bgColor indexed="64"/>
      </patternFill>
    </fill>
    <fill>
      <patternFill patternType="solid">
        <fgColor theme="6"/>
        <bgColor indexed="64"/>
      </patternFill>
    </fill>
    <fill>
      <patternFill patternType="solid">
        <fgColor theme="5" tint="-0.249977111117893"/>
        <bgColor indexed="64"/>
      </patternFill>
    </fill>
    <fill>
      <patternFill patternType="solid">
        <fgColor theme="7" tint="0.39997558519241921"/>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38" fontId="10" fillId="0" borderId="0" applyFont="0" applyFill="0" applyBorder="0" applyAlignment="0" applyProtection="0">
      <alignment vertical="center"/>
    </xf>
    <xf numFmtId="0" fontId="14" fillId="0" borderId="0">
      <alignment vertical="center"/>
    </xf>
    <xf numFmtId="0" fontId="1" fillId="0" borderId="0">
      <alignment vertical="center"/>
    </xf>
    <xf numFmtId="0" fontId="10" fillId="0" borderId="0"/>
    <xf numFmtId="9" fontId="10" fillId="0" borderId="0" applyFont="0" applyFill="0" applyBorder="0" applyAlignment="0" applyProtection="0">
      <alignment vertical="center"/>
    </xf>
    <xf numFmtId="0" fontId="1" fillId="0" borderId="0">
      <alignment vertical="center"/>
    </xf>
  </cellStyleXfs>
  <cellXfs count="291">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center"/>
    </xf>
    <xf numFmtId="0" fontId="3" fillId="0" borderId="2" xfId="0" applyFont="1" applyBorder="1"/>
    <xf numFmtId="0" fontId="3" fillId="0" borderId="2" xfId="0" applyFont="1" applyBorder="1" applyAlignment="1">
      <alignment horizontal="right"/>
    </xf>
    <xf numFmtId="0" fontId="3" fillId="0" borderId="4" xfId="0" applyFont="1" applyBorder="1" applyAlignment="1">
      <alignment horizontal="right"/>
    </xf>
    <xf numFmtId="0" fontId="3" fillId="0" borderId="0" xfId="0" applyFont="1" applyAlignment="1">
      <alignment horizontal="center" vertical="center"/>
    </xf>
    <xf numFmtId="0" fontId="3" fillId="0" borderId="5" xfId="0" applyFont="1" applyBorder="1"/>
    <xf numFmtId="0" fontId="3" fillId="0" borderId="2" xfId="0" applyFont="1" applyBorder="1" applyAlignment="1">
      <alignment horizontal="center"/>
    </xf>
    <xf numFmtId="0" fontId="3" fillId="0" borderId="0" xfId="0" applyFont="1" applyAlignment="1">
      <alignment horizontal="right"/>
    </xf>
    <xf numFmtId="0" fontId="3" fillId="0" borderId="14" xfId="0" applyFont="1" applyBorder="1"/>
    <xf numFmtId="0" fontId="3" fillId="0" borderId="4" xfId="0" applyFont="1" applyBorder="1" applyAlignment="1">
      <alignment horizontal="center" vertical="center"/>
    </xf>
    <xf numFmtId="0" fontId="3" fillId="0" borderId="2" xfId="0" applyFont="1" applyBorder="1" applyAlignment="1">
      <alignment horizontal="center" vertical="center"/>
    </xf>
    <xf numFmtId="178" fontId="3" fillId="0" borderId="2"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0" borderId="2" xfId="0" applyFont="1" applyBorder="1" applyAlignment="1">
      <alignment vertical="center"/>
    </xf>
    <xf numFmtId="0" fontId="19" fillId="0" borderId="0" xfId="0" applyFont="1"/>
    <xf numFmtId="0" fontId="3" fillId="3" borderId="2" xfId="0" applyFont="1" applyFill="1" applyBorder="1"/>
    <xf numFmtId="0" fontId="6" fillId="11" borderId="0" xfId="0" applyFont="1" applyFill="1" applyAlignment="1">
      <alignment vertical="center"/>
    </xf>
    <xf numFmtId="0" fontId="6" fillId="5" borderId="2" xfId="0" applyFont="1" applyFill="1" applyBorder="1"/>
    <xf numFmtId="180" fontId="3" fillId="0" borderId="0" xfId="0" applyNumberFormat="1" applyFont="1"/>
    <xf numFmtId="186" fontId="3" fillId="0" borderId="0" xfId="0" applyNumberFormat="1" applyFont="1"/>
    <xf numFmtId="176" fontId="6" fillId="0" borderId="0" xfId="0" applyNumberFormat="1" applyFont="1"/>
    <xf numFmtId="176" fontId="3" fillId="0" borderId="0" xfId="0" applyNumberFormat="1" applyFont="1"/>
    <xf numFmtId="181" fontId="3" fillId="0" borderId="0" xfId="0" applyNumberFormat="1" applyFont="1"/>
    <xf numFmtId="187" fontId="3" fillId="0" borderId="0" xfId="0" applyNumberFormat="1" applyFont="1"/>
    <xf numFmtId="181" fontId="3" fillId="10" borderId="2" xfId="0" applyNumberFormat="1" applyFont="1" applyFill="1" applyBorder="1"/>
    <xf numFmtId="0" fontId="3" fillId="3" borderId="4" xfId="0" applyFont="1" applyFill="1" applyBorder="1"/>
    <xf numFmtId="0" fontId="3" fillId="0" borderId="26" xfId="0" applyFont="1" applyBorder="1" applyAlignment="1">
      <alignment horizontal="right"/>
    </xf>
    <xf numFmtId="186" fontId="3" fillId="0" borderId="11" xfId="0" applyNumberFormat="1" applyFont="1" applyBorder="1" applyAlignment="1">
      <alignment horizontal="right"/>
    </xf>
    <xf numFmtId="187" fontId="6" fillId="0" borderId="8" xfId="0" applyNumberFormat="1" applyFont="1" applyBorder="1"/>
    <xf numFmtId="0" fontId="3" fillId="0" borderId="9" xfId="0" applyFont="1" applyBorder="1" applyAlignment="1">
      <alignment horizontal="right"/>
    </xf>
    <xf numFmtId="0" fontId="3" fillId="0" borderId="0" xfId="0" applyFont="1" applyAlignment="1">
      <alignment horizontal="left"/>
    </xf>
    <xf numFmtId="38" fontId="3" fillId="0" borderId="0" xfId="1" applyFont="1" applyAlignment="1"/>
    <xf numFmtId="187" fontId="6" fillId="0" borderId="0" xfId="0" applyNumberFormat="1" applyFont="1"/>
    <xf numFmtId="176" fontId="6" fillId="0" borderId="8" xfId="0" applyNumberFormat="1" applyFont="1" applyBorder="1" applyAlignment="1">
      <alignment horizontal="right"/>
    </xf>
    <xf numFmtId="0" fontId="3" fillId="0" borderId="11" xfId="0" applyFont="1" applyBorder="1" applyAlignment="1">
      <alignment horizontal="right"/>
    </xf>
    <xf numFmtId="0" fontId="3" fillId="3" borderId="6" xfId="0" applyFont="1" applyFill="1" applyBorder="1"/>
    <xf numFmtId="0" fontId="3" fillId="0" borderId="6" xfId="0" applyFont="1" applyBorder="1"/>
    <xf numFmtId="0" fontId="3" fillId="0" borderId="14" xfId="0" applyFont="1" applyBorder="1" applyAlignment="1">
      <alignment horizontal="center"/>
    </xf>
    <xf numFmtId="0" fontId="3" fillId="12" borderId="0" xfId="0" applyFont="1" applyFill="1"/>
    <xf numFmtId="0" fontId="3" fillId="13" borderId="0" xfId="0" applyFont="1" applyFill="1"/>
    <xf numFmtId="185" fontId="6" fillId="0" borderId="0" xfId="5" applyNumberFormat="1" applyFont="1" applyFill="1" applyBorder="1" applyAlignment="1"/>
    <xf numFmtId="185" fontId="6" fillId="0" borderId="0" xfId="0" applyNumberFormat="1" applyFont="1"/>
    <xf numFmtId="187" fontId="12" fillId="0" borderId="0" xfId="0" applyNumberFormat="1" applyFont="1" applyAlignment="1">
      <alignment horizontal="right"/>
    </xf>
    <xf numFmtId="0" fontId="7" fillId="4" borderId="4" xfId="0" applyFont="1" applyFill="1" applyBorder="1" applyAlignment="1">
      <alignment horizontal="center" vertical="center"/>
    </xf>
    <xf numFmtId="0" fontId="3" fillId="0" borderId="19" xfId="0" applyFont="1" applyBorder="1"/>
    <xf numFmtId="0" fontId="7" fillId="0" borderId="21" xfId="0" applyFont="1" applyBorder="1" applyAlignment="1">
      <alignment vertical="center"/>
    </xf>
    <xf numFmtId="0" fontId="3" fillId="0" borderId="21" xfId="0" applyFont="1" applyBorder="1"/>
    <xf numFmtId="2" fontId="3" fillId="0" borderId="21" xfId="0" applyNumberFormat="1" applyFont="1" applyBorder="1"/>
    <xf numFmtId="0" fontId="3" fillId="0" borderId="2" xfId="0" applyFont="1" applyBorder="1" applyAlignment="1">
      <alignment horizontal="left"/>
    </xf>
    <xf numFmtId="0" fontId="7" fillId="4" borderId="2" xfId="0" applyFont="1" applyFill="1" applyBorder="1" applyAlignment="1">
      <alignment horizontal="center" vertical="center"/>
    </xf>
    <xf numFmtId="177" fontId="3" fillId="0" borderId="4" xfId="0" applyNumberFormat="1" applyFont="1" applyBorder="1" applyAlignment="1">
      <alignment horizontal="right"/>
    </xf>
    <xf numFmtId="177" fontId="3" fillId="0" borderId="4" xfId="0" applyNumberFormat="1" applyFont="1" applyBorder="1"/>
    <xf numFmtId="0" fontId="3" fillId="10" borderId="2" xfId="0" applyFont="1" applyFill="1" applyBorder="1"/>
    <xf numFmtId="188" fontId="3" fillId="0" borderId="1" xfId="5" applyNumberFormat="1" applyFont="1" applyBorder="1" applyAlignment="1"/>
    <xf numFmtId="188" fontId="3" fillId="0" borderId="3" xfId="5" applyNumberFormat="1" applyFont="1" applyBorder="1" applyAlignment="1"/>
    <xf numFmtId="188" fontId="3" fillId="0" borderId="15" xfId="5" applyNumberFormat="1" applyFont="1" applyBorder="1" applyAlignment="1"/>
    <xf numFmtId="188" fontId="3" fillId="0" borderId="10" xfId="5" applyNumberFormat="1" applyFont="1" applyBorder="1" applyAlignment="1"/>
    <xf numFmtId="182" fontId="3" fillId="0" borderId="1" xfId="0" applyNumberFormat="1" applyFont="1" applyBorder="1"/>
    <xf numFmtId="180" fontId="6" fillId="10" borderId="1" xfId="0" applyNumberFormat="1" applyFont="1" applyFill="1" applyBorder="1"/>
    <xf numFmtId="182" fontId="3" fillId="0" borderId="3" xfId="0" applyNumberFormat="1" applyFont="1" applyBorder="1"/>
    <xf numFmtId="182" fontId="3" fillId="0" borderId="15" xfId="0" applyNumberFormat="1" applyFont="1" applyBorder="1"/>
    <xf numFmtId="182" fontId="3" fillId="0" borderId="10" xfId="0" applyNumberFormat="1" applyFont="1" applyBorder="1"/>
    <xf numFmtId="0" fontId="3" fillId="8" borderId="2" xfId="0" applyFont="1" applyFill="1" applyBorder="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176" fontId="3" fillId="0" borderId="0" xfId="0" applyNumberFormat="1" applyFont="1" applyAlignment="1">
      <alignment horizontal="center" vertical="center"/>
    </xf>
    <xf numFmtId="0" fontId="12" fillId="0" borderId="0" xfId="0" applyFont="1"/>
    <xf numFmtId="0" fontId="3" fillId="6" borderId="37" xfId="0" applyFont="1" applyFill="1" applyBorder="1"/>
    <xf numFmtId="0" fontId="3" fillId="6" borderId="38" xfId="0" applyFont="1" applyFill="1" applyBorder="1" applyAlignment="1">
      <alignment horizontal="center" vertical="center"/>
    </xf>
    <xf numFmtId="0" fontId="3" fillId="6" borderId="38" xfId="0" applyFont="1" applyFill="1" applyBorder="1" applyAlignment="1">
      <alignment horizontal="center"/>
    </xf>
    <xf numFmtId="0" fontId="3" fillId="6" borderId="38" xfId="0" applyFont="1" applyFill="1" applyBorder="1"/>
    <xf numFmtId="0" fontId="3" fillId="6" borderId="39" xfId="0" applyFont="1" applyFill="1" applyBorder="1"/>
    <xf numFmtId="0" fontId="3" fillId="0" borderId="43" xfId="0" applyFont="1" applyBorder="1"/>
    <xf numFmtId="0" fontId="7" fillId="0" borderId="44" xfId="0" applyFont="1" applyBorder="1" applyAlignment="1">
      <alignment horizontal="right"/>
    </xf>
    <xf numFmtId="0" fontId="7" fillId="0" borderId="2" xfId="0" applyFont="1" applyBorder="1"/>
    <xf numFmtId="180" fontId="3" fillId="0" borderId="2" xfId="0" applyNumberFormat="1" applyFont="1" applyBorder="1"/>
    <xf numFmtId="0" fontId="7" fillId="0" borderId="44" xfId="0" applyFont="1" applyBorder="1"/>
    <xf numFmtId="0" fontId="7" fillId="4" borderId="2" xfId="0" applyFont="1" applyFill="1" applyBorder="1"/>
    <xf numFmtId="0" fontId="3" fillId="0" borderId="31" xfId="0" applyFont="1" applyBorder="1"/>
    <xf numFmtId="0" fontId="7" fillId="0" borderId="45" xfId="0" applyFont="1" applyBorder="1" applyAlignment="1">
      <alignment horizontal="right"/>
    </xf>
    <xf numFmtId="0" fontId="7" fillId="0" borderId="32" xfId="0" applyFont="1" applyBorder="1"/>
    <xf numFmtId="180" fontId="3" fillId="0" borderId="32" xfId="0" applyNumberFormat="1" applyFont="1" applyBorder="1"/>
    <xf numFmtId="0" fontId="7" fillId="0" borderId="45" xfId="0" applyFont="1" applyBorder="1"/>
    <xf numFmtId="0" fontId="3" fillId="6" borderId="0" xfId="0" applyFont="1" applyFill="1"/>
    <xf numFmtId="0" fontId="3" fillId="6" borderId="0" xfId="0" applyFont="1" applyFill="1" applyAlignment="1">
      <alignment horizontal="center" vertical="center"/>
    </xf>
    <xf numFmtId="0" fontId="3" fillId="6" borderId="0" xfId="0" applyFont="1" applyFill="1" applyAlignment="1">
      <alignment horizontal="center"/>
    </xf>
    <xf numFmtId="0" fontId="3" fillId="0" borderId="4" xfId="0" applyFont="1" applyBorder="1" applyAlignment="1">
      <alignment horizontal="center"/>
    </xf>
    <xf numFmtId="0" fontId="3" fillId="0" borderId="26" xfId="0" applyFont="1" applyBorder="1"/>
    <xf numFmtId="0" fontId="7" fillId="0" borderId="22" xfId="0" applyFont="1" applyBorder="1" applyAlignment="1">
      <alignment horizontal="right"/>
    </xf>
    <xf numFmtId="0" fontId="3" fillId="0" borderId="11" xfId="0" applyFont="1" applyBorder="1"/>
    <xf numFmtId="0" fontId="9" fillId="7" borderId="1" xfId="0" applyFont="1" applyFill="1" applyBorder="1" applyAlignment="1">
      <alignment horizontal="right"/>
    </xf>
    <xf numFmtId="180" fontId="9" fillId="7" borderId="1" xfId="0" applyNumberFormat="1" applyFont="1" applyFill="1" applyBorder="1"/>
    <xf numFmtId="0" fontId="3" fillId="0" borderId="48" xfId="0" applyFont="1" applyBorder="1"/>
    <xf numFmtId="0" fontId="3" fillId="6" borderId="0" xfId="0" applyFont="1" applyFill="1" applyAlignment="1">
      <alignment horizontal="left"/>
    </xf>
    <xf numFmtId="0" fontId="3" fillId="6" borderId="39" xfId="0" applyFont="1" applyFill="1" applyBorder="1" applyAlignment="1">
      <alignment vertical="center"/>
    </xf>
    <xf numFmtId="190" fontId="9" fillId="14" borderId="47" xfId="0" applyNumberFormat="1" applyFont="1" applyFill="1" applyBorder="1"/>
    <xf numFmtId="0" fontId="9" fillId="14" borderId="47" xfId="0" applyFont="1" applyFill="1" applyBorder="1" applyAlignment="1">
      <alignment vertical="center"/>
    </xf>
    <xf numFmtId="1" fontId="9" fillId="14" borderId="47" xfId="0" applyNumberFormat="1" applyFont="1" applyFill="1" applyBorder="1" applyAlignment="1">
      <alignment vertical="center"/>
    </xf>
    <xf numFmtId="191" fontId="15" fillId="6" borderId="2" xfId="0" applyNumberFormat="1" applyFont="1" applyFill="1" applyBorder="1" applyAlignment="1">
      <alignment horizontal="left"/>
    </xf>
    <xf numFmtId="0" fontId="15" fillId="6" borderId="2" xfId="0" applyFont="1" applyFill="1" applyBorder="1" applyAlignment="1">
      <alignment horizontal="left"/>
    </xf>
    <xf numFmtId="0" fontId="15" fillId="6" borderId="2" xfId="0" applyFont="1" applyFill="1" applyBorder="1"/>
    <xf numFmtId="0" fontId="15" fillId="0" borderId="0" xfId="0" applyFont="1"/>
    <xf numFmtId="191" fontId="15" fillId="0" borderId="2" xfId="0" applyNumberFormat="1" applyFont="1" applyBorder="1" applyAlignment="1">
      <alignment horizontal="left"/>
    </xf>
    <xf numFmtId="0" fontId="15" fillId="0" borderId="2" xfId="0" applyFont="1" applyBorder="1" applyAlignment="1">
      <alignment horizontal="left"/>
    </xf>
    <xf numFmtId="0" fontId="15" fillId="0" borderId="2" xfId="0" applyFont="1" applyBorder="1"/>
    <xf numFmtId="191" fontId="15" fillId="0" borderId="0" xfId="0" applyNumberFormat="1" applyFont="1" applyAlignment="1">
      <alignment horizontal="left"/>
    </xf>
    <xf numFmtId="0" fontId="15" fillId="0" borderId="0" xfId="0" applyFont="1" applyAlignment="1">
      <alignment horizontal="left"/>
    </xf>
    <xf numFmtId="177" fontId="3" fillId="0" borderId="2" xfId="2" applyNumberFormat="1" applyFont="1" applyBorder="1">
      <alignment vertical="center"/>
    </xf>
    <xf numFmtId="177" fontId="3" fillId="2" borderId="2" xfId="2" applyNumberFormat="1" applyFont="1" applyFill="1" applyBorder="1">
      <alignment vertical="center"/>
    </xf>
    <xf numFmtId="0" fontId="3" fillId="2" borderId="2" xfId="0" applyFont="1" applyFill="1" applyBorder="1" applyAlignment="1">
      <alignment vertical="center"/>
    </xf>
    <xf numFmtId="0" fontId="28" fillId="14" borderId="47" xfId="0" applyFont="1" applyFill="1" applyBorder="1"/>
    <xf numFmtId="1" fontId="28" fillId="14" borderId="47" xfId="0" applyNumberFormat="1" applyFont="1" applyFill="1" applyBorder="1"/>
    <xf numFmtId="0" fontId="7" fillId="4" borderId="26" xfId="0" applyFont="1" applyFill="1" applyBorder="1" applyAlignment="1">
      <alignment horizontal="right"/>
    </xf>
    <xf numFmtId="0" fontId="7" fillId="4" borderId="11" xfId="0" applyFont="1" applyFill="1" applyBorder="1" applyAlignment="1">
      <alignment horizontal="right"/>
    </xf>
    <xf numFmtId="0" fontId="7" fillId="4" borderId="48" xfId="0" applyFont="1" applyFill="1" applyBorder="1" applyAlignment="1">
      <alignment horizontal="right"/>
    </xf>
    <xf numFmtId="177" fontId="3" fillId="2" borderId="50" xfId="0" applyNumberFormat="1" applyFont="1" applyFill="1" applyBorder="1" applyAlignment="1">
      <alignment horizontal="center" vertical="center"/>
    </xf>
    <xf numFmtId="0" fontId="7" fillId="0" borderId="51" xfId="0" applyFont="1" applyBorder="1" applyAlignment="1">
      <alignment horizontal="right"/>
    </xf>
    <xf numFmtId="177" fontId="3" fillId="2" borderId="4" xfId="0" applyNumberFormat="1" applyFont="1" applyFill="1" applyBorder="1" applyAlignment="1">
      <alignment horizontal="center" vertical="center"/>
    </xf>
    <xf numFmtId="179" fontId="3" fillId="0" borderId="19" xfId="2" applyNumberFormat="1" applyFont="1" applyBorder="1" applyAlignment="1">
      <alignment horizontal="right" vertical="center"/>
    </xf>
    <xf numFmtId="179" fontId="3" fillId="2" borderId="19" xfId="2" applyNumberFormat="1" applyFont="1" applyFill="1" applyBorder="1" applyAlignment="1">
      <alignment horizontal="right" vertical="center"/>
    </xf>
    <xf numFmtId="179" fontId="3" fillId="0" borderId="22" xfId="2" applyNumberFormat="1" applyFont="1" applyBorder="1" applyAlignment="1">
      <alignment horizontal="right"/>
    </xf>
    <xf numFmtId="179" fontId="3" fillId="0" borderId="22" xfId="2" applyNumberFormat="1" applyFont="1" applyBorder="1" applyAlignment="1">
      <alignment horizontal="right" vertical="center"/>
    </xf>
    <xf numFmtId="0" fontId="3" fillId="0" borderId="49" xfId="0" applyFont="1" applyBorder="1" applyAlignment="1">
      <alignment vertical="center"/>
    </xf>
    <xf numFmtId="0" fontId="8" fillId="0" borderId="49" xfId="0" applyFont="1" applyBorder="1" applyAlignment="1">
      <alignment vertical="center"/>
    </xf>
    <xf numFmtId="0" fontId="29" fillId="0" borderId="0" xfId="0" applyFont="1" applyAlignment="1">
      <alignment horizontal="right"/>
    </xf>
    <xf numFmtId="0" fontId="6" fillId="0" borderId="35" xfId="0" applyFont="1" applyBorder="1"/>
    <xf numFmtId="0" fontId="6" fillId="0" borderId="35" xfId="0" applyFont="1" applyBorder="1" applyAlignment="1">
      <alignment horizontal="left"/>
    </xf>
    <xf numFmtId="0" fontId="3" fillId="6" borderId="37" xfId="0" applyFont="1" applyFill="1" applyBorder="1" applyAlignment="1">
      <alignment horizontal="center" wrapText="1"/>
    </xf>
    <xf numFmtId="0" fontId="3" fillId="6" borderId="46" xfId="0" applyFont="1" applyFill="1" applyBorder="1" applyAlignment="1">
      <alignment horizontal="center" wrapText="1"/>
    </xf>
    <xf numFmtId="0" fontId="3" fillId="6" borderId="9" xfId="0" applyFont="1" applyFill="1" applyBorder="1" applyAlignment="1">
      <alignment horizontal="center" wrapText="1"/>
    </xf>
    <xf numFmtId="0" fontId="3" fillId="6" borderId="8" xfId="0" applyFont="1" applyFill="1" applyBorder="1" applyAlignment="1">
      <alignment horizontal="center" wrapText="1"/>
    </xf>
    <xf numFmtId="0" fontId="3" fillId="6" borderId="9"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0" borderId="37" xfId="0" applyFont="1" applyBorder="1" applyAlignment="1">
      <alignment horizontal="center" wrapText="1"/>
    </xf>
    <xf numFmtId="0" fontId="3" fillId="0" borderId="46" xfId="0" applyFont="1" applyBorder="1" applyAlignment="1">
      <alignment horizontal="center" wrapText="1"/>
    </xf>
    <xf numFmtId="0" fontId="6" fillId="8" borderId="39" xfId="0" applyFont="1" applyFill="1" applyBorder="1" applyAlignment="1">
      <alignment horizontal="center" vertical="center"/>
    </xf>
    <xf numFmtId="0" fontId="6" fillId="8" borderId="47" xfId="0" applyFont="1" applyFill="1" applyBorder="1" applyAlignment="1">
      <alignment horizontal="center" vertical="center"/>
    </xf>
    <xf numFmtId="0" fontId="7" fillId="0" borderId="2" xfId="0" applyFont="1" applyBorder="1" applyAlignment="1">
      <alignment horizontal="right"/>
    </xf>
    <xf numFmtId="0" fontId="15" fillId="0" borderId="2" xfId="0" quotePrefix="1" applyFont="1" applyBorder="1" applyAlignment="1">
      <alignment horizontal="left"/>
    </xf>
    <xf numFmtId="0" fontId="8" fillId="0" borderId="0" xfId="0" applyFont="1"/>
    <xf numFmtId="183" fontId="9" fillId="8" borderId="36" xfId="0" applyNumberFormat="1" applyFont="1" applyFill="1" applyBorder="1" applyAlignment="1">
      <alignment shrinkToFit="1"/>
    </xf>
    <xf numFmtId="189" fontId="9" fillId="8" borderId="36" xfId="1" applyNumberFormat="1" applyFont="1" applyFill="1" applyBorder="1" applyAlignment="1">
      <alignment shrinkToFit="1"/>
    </xf>
    <xf numFmtId="181" fontId="12" fillId="0" borderId="0" xfId="5" applyNumberFormat="1" applyFont="1" applyBorder="1" applyAlignment="1" applyProtection="1">
      <alignment horizontal="center" vertical="center"/>
    </xf>
    <xf numFmtId="186" fontId="26" fillId="0" borderId="0" xfId="5" applyNumberFormat="1" applyFont="1" applyBorder="1" applyAlignment="1" applyProtection="1">
      <alignment horizontal="center" vertical="center"/>
    </xf>
    <xf numFmtId="0" fontId="3" fillId="0" borderId="19" xfId="0" applyFont="1" applyBorder="1" applyAlignment="1">
      <alignment horizontal="center" vertical="center"/>
    </xf>
    <xf numFmtId="0" fontId="4" fillId="0" borderId="0" xfId="0" applyFont="1" applyAlignment="1">
      <alignment horizontal="left" vertical="center"/>
    </xf>
    <xf numFmtId="9" fontId="3" fillId="0" borderId="0" xfId="0" applyNumberFormat="1" applyFont="1" applyAlignment="1">
      <alignment horizontal="center" vertical="center"/>
    </xf>
    <xf numFmtId="0" fontId="15" fillId="3" borderId="2" xfId="0" applyFont="1" applyFill="1" applyBorder="1" applyAlignment="1">
      <alignment horizontal="center" vertical="center"/>
    </xf>
    <xf numFmtId="0" fontId="15" fillId="3" borderId="4" xfId="0" applyFont="1" applyFill="1" applyBorder="1" applyAlignment="1">
      <alignment horizontal="center" vertical="center"/>
    </xf>
    <xf numFmtId="0" fontId="15" fillId="0" borderId="26" xfId="0" applyFont="1" applyBorder="1" applyAlignment="1">
      <alignment horizontal="center" vertical="center"/>
    </xf>
    <xf numFmtId="0" fontId="12" fillId="0" borderId="0" xfId="0" applyFont="1" applyAlignment="1">
      <alignment horizontal="center" vertical="center"/>
    </xf>
    <xf numFmtId="181" fontId="31" fillId="0" borderId="0" xfId="0" applyNumberFormat="1" applyFont="1" applyAlignment="1">
      <alignment horizontal="center" vertical="center"/>
    </xf>
    <xf numFmtId="0" fontId="15" fillId="0" borderId="19" xfId="0" applyFont="1" applyBorder="1" applyAlignment="1">
      <alignment horizontal="center" vertical="center"/>
    </xf>
    <xf numFmtId="0" fontId="12" fillId="0" borderId="19" xfId="0" applyFont="1" applyBorder="1" applyAlignment="1">
      <alignment horizontal="center" vertical="center"/>
    </xf>
    <xf numFmtId="185" fontId="6" fillId="0" borderId="0" xfId="0" applyNumberFormat="1" applyFont="1" applyAlignment="1">
      <alignment horizontal="center" vertical="center"/>
    </xf>
    <xf numFmtId="0" fontId="15" fillId="3" borderId="7" xfId="0" applyFont="1" applyFill="1" applyBorder="1" applyAlignment="1">
      <alignment horizontal="center" vertical="center"/>
    </xf>
    <xf numFmtId="0" fontId="15" fillId="3" borderId="13" xfId="0" applyFont="1" applyFill="1" applyBorder="1" applyAlignment="1">
      <alignment horizontal="center" vertical="center"/>
    </xf>
    <xf numFmtId="182" fontId="3" fillId="0" borderId="2" xfId="2" applyNumberFormat="1" applyFont="1" applyBorder="1">
      <alignment vertical="center"/>
    </xf>
    <xf numFmtId="0" fontId="34" fillId="0" borderId="0" xfId="0" applyFont="1"/>
    <xf numFmtId="14" fontId="34" fillId="0" borderId="0" xfId="0" applyNumberFormat="1" applyFont="1" applyAlignment="1">
      <alignment horizontal="left"/>
    </xf>
    <xf numFmtId="0" fontId="13" fillId="0" borderId="0" xfId="6" applyFont="1">
      <alignment vertical="center"/>
    </xf>
    <xf numFmtId="0" fontId="15" fillId="0" borderId="0" xfId="6" applyFont="1" applyAlignment="1">
      <alignment vertical="center" shrinkToFit="1"/>
    </xf>
    <xf numFmtId="0" fontId="1" fillId="0" borderId="0" xfId="6">
      <alignment vertical="center"/>
    </xf>
    <xf numFmtId="0" fontId="18" fillId="0" borderId="0" xfId="4" applyFont="1" applyAlignment="1">
      <alignment horizontal="left" vertical="center"/>
    </xf>
    <xf numFmtId="0" fontId="15" fillId="0" borderId="0" xfId="6" applyFont="1">
      <alignment vertical="center"/>
    </xf>
    <xf numFmtId="0" fontId="22" fillId="0" borderId="0" xfId="6" applyFont="1">
      <alignment vertical="center"/>
    </xf>
    <xf numFmtId="0" fontId="25" fillId="0" borderId="0" xfId="6" applyFont="1">
      <alignment vertical="center"/>
    </xf>
    <xf numFmtId="0" fontId="3" fillId="0" borderId="5" xfId="0" applyFont="1" applyBorder="1" applyAlignment="1">
      <alignment horizontal="left" vertical="center"/>
    </xf>
    <xf numFmtId="0" fontId="7" fillId="0" borderId="2" xfId="0" applyFont="1" applyBorder="1" applyAlignment="1">
      <alignment horizontal="center" vertical="center" wrapText="1"/>
    </xf>
    <xf numFmtId="0" fontId="16" fillId="0" borderId="0" xfId="0" applyFont="1" applyAlignment="1">
      <alignment vertical="center"/>
    </xf>
    <xf numFmtId="0" fontId="3" fillId="0" borderId="12" xfId="0" applyFont="1" applyBorder="1" applyAlignment="1">
      <alignment horizontal="left" vertical="center"/>
    </xf>
    <xf numFmtId="0" fontId="3" fillId="0" borderId="5" xfId="0" applyFont="1" applyBorder="1" applyAlignment="1">
      <alignment vertical="center"/>
    </xf>
    <xf numFmtId="0" fontId="3" fillId="0" borderId="17" xfId="0" applyFont="1" applyBorder="1" applyAlignment="1">
      <alignment horizontal="center" vertical="center"/>
    </xf>
    <xf numFmtId="0" fontId="7" fillId="0" borderId="13" xfId="0" applyFont="1" applyBorder="1" applyAlignment="1">
      <alignment horizontal="left" vertical="center"/>
    </xf>
    <xf numFmtId="0" fontId="3" fillId="0" borderId="14" xfId="0" applyFont="1" applyBorder="1" applyAlignment="1">
      <alignment vertical="center"/>
    </xf>
    <xf numFmtId="0" fontId="7" fillId="0" borderId="0" xfId="0" applyFont="1" applyAlignment="1">
      <alignment horizontal="left" vertical="center"/>
    </xf>
    <xf numFmtId="0" fontId="27" fillId="0" borderId="0" xfId="0" applyFont="1" applyAlignment="1">
      <alignment horizontal="center" vertical="center"/>
    </xf>
    <xf numFmtId="0" fontId="7" fillId="0" borderId="14" xfId="0" applyFont="1" applyBorder="1" applyAlignment="1">
      <alignment horizontal="left" vertical="center"/>
    </xf>
    <xf numFmtId="187" fontId="3" fillId="0" borderId="0" xfId="0" applyNumberFormat="1" applyFont="1" applyAlignment="1">
      <alignment horizontal="center" vertical="center"/>
    </xf>
    <xf numFmtId="187" fontId="12" fillId="0" borderId="0" xfId="0" applyNumberFormat="1" applyFont="1" applyAlignment="1">
      <alignment horizontal="center" vertical="center"/>
    </xf>
    <xf numFmtId="0" fontId="26" fillId="0" borderId="0" xfId="0" applyFont="1" applyAlignment="1">
      <alignment horizontal="center" vertical="center"/>
    </xf>
    <xf numFmtId="0" fontId="3" fillId="6" borderId="2" xfId="0" applyFont="1" applyFill="1" applyBorder="1" applyAlignment="1">
      <alignment horizontal="center" vertical="center"/>
    </xf>
    <xf numFmtId="0" fontId="3" fillId="0" borderId="4" xfId="0" applyFont="1" applyBorder="1" applyAlignment="1">
      <alignment horizontal="left" vertical="center"/>
    </xf>
    <xf numFmtId="0" fontId="3" fillId="0" borderId="19" xfId="0" applyFont="1" applyBorder="1" applyAlignment="1">
      <alignment vertical="center"/>
    </xf>
    <xf numFmtId="0" fontId="3" fillId="0" borderId="22" xfId="0" applyFont="1" applyBorder="1" applyAlignment="1">
      <alignment horizontal="center" vertical="center"/>
    </xf>
    <xf numFmtId="176" fontId="12" fillId="0" borderId="0" xfId="0" applyNumberFormat="1" applyFont="1" applyAlignment="1">
      <alignment horizontal="center" vertical="center"/>
    </xf>
    <xf numFmtId="180" fontId="26" fillId="0" borderId="0" xfId="0" applyNumberFormat="1" applyFont="1" applyAlignment="1">
      <alignment horizontal="center" vertical="center"/>
    </xf>
    <xf numFmtId="0" fontId="3" fillId="0" borderId="19" xfId="0" applyFont="1" applyBorder="1" applyAlignment="1">
      <alignment horizontal="left" vertical="center"/>
    </xf>
    <xf numFmtId="0" fontId="7" fillId="0" borderId="19" xfId="0" applyFont="1" applyBorder="1" applyAlignment="1">
      <alignment horizontal="left" vertical="center"/>
    </xf>
    <xf numFmtId="0" fontId="27" fillId="0" borderId="0" xfId="0" applyFont="1" applyAlignment="1">
      <alignment horizontal="right" vertical="center"/>
    </xf>
    <xf numFmtId="0" fontId="3" fillId="0" borderId="21" xfId="0" applyFont="1" applyBorder="1" applyAlignment="1">
      <alignment horizontal="right" vertical="center"/>
    </xf>
    <xf numFmtId="176" fontId="4" fillId="0" borderId="0" xfId="0" applyNumberFormat="1" applyFont="1" applyAlignment="1">
      <alignment horizontal="right" vertical="center"/>
    </xf>
    <xf numFmtId="0" fontId="11" fillId="0" borderId="0" xfId="6" applyFont="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0" fontId="3" fillId="6" borderId="4"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2" xfId="0" applyFont="1" applyFill="1" applyBorder="1" applyAlignment="1">
      <alignment horizontal="center" vertical="center"/>
    </xf>
    <xf numFmtId="0" fontId="7" fillId="0" borderId="5" xfId="0" applyFont="1" applyBorder="1" applyAlignment="1">
      <alignment horizontal="left" vertical="center"/>
    </xf>
    <xf numFmtId="0" fontId="4" fillId="10" borderId="2" xfId="0" applyFont="1" applyFill="1" applyBorder="1" applyAlignment="1">
      <alignment horizontal="center" vertical="center"/>
    </xf>
    <xf numFmtId="0" fontId="3" fillId="6" borderId="20" xfId="0" applyFont="1" applyFill="1" applyBorder="1" applyAlignment="1">
      <alignment horizontal="center" vertical="center"/>
    </xf>
    <xf numFmtId="184" fontId="4" fillId="10" borderId="24" xfId="0" applyNumberFormat="1" applyFont="1" applyFill="1" applyBorder="1" applyAlignment="1">
      <alignment horizontal="center" vertical="center"/>
    </xf>
    <xf numFmtId="184" fontId="4" fillId="10" borderId="25" xfId="0" applyNumberFormat="1" applyFont="1" applyFill="1" applyBorder="1" applyAlignment="1">
      <alignment horizontal="center" vertical="center"/>
    </xf>
    <xf numFmtId="177" fontId="4" fillId="10" borderId="21" xfId="0" applyNumberFormat="1" applyFont="1" applyFill="1" applyBorder="1" applyAlignment="1">
      <alignment horizontal="center" vertical="center"/>
    </xf>
    <xf numFmtId="177" fontId="4" fillId="10" borderId="27" xfId="0" applyNumberFormat="1" applyFont="1" applyFill="1" applyBorder="1" applyAlignment="1">
      <alignment horizontal="center" vertical="center"/>
    </xf>
    <xf numFmtId="0" fontId="3" fillId="6" borderId="2" xfId="0" applyFont="1" applyFill="1" applyBorder="1" applyAlignment="1">
      <alignment horizontal="center" vertical="center"/>
    </xf>
    <xf numFmtId="183" fontId="4" fillId="10" borderId="2" xfId="0" applyNumberFormat="1" applyFont="1" applyFill="1" applyBorder="1" applyAlignment="1">
      <alignment horizontal="center" vertical="center"/>
    </xf>
    <xf numFmtId="0" fontId="7" fillId="0" borderId="21" xfId="0" applyFont="1" applyBorder="1" applyAlignment="1">
      <alignment horizontal="left" vertical="center" wrapText="1"/>
    </xf>
    <xf numFmtId="0" fontId="7" fillId="0" borderId="0" xfId="0" applyFont="1" applyAlignment="1">
      <alignment horizontal="left" vertical="center" wrapText="1"/>
    </xf>
    <xf numFmtId="0" fontId="7" fillId="0" borderId="27" xfId="0" applyFont="1" applyBorder="1" applyAlignment="1">
      <alignment horizontal="left" vertical="center" wrapText="1"/>
    </xf>
    <xf numFmtId="183" fontId="4" fillId="10" borderId="2" xfId="1" applyNumberFormat="1" applyFont="1" applyFill="1" applyBorder="1" applyAlignment="1" applyProtection="1">
      <alignment horizontal="center" vertical="center"/>
    </xf>
    <xf numFmtId="192" fontId="4" fillId="10" borderId="2" xfId="0" applyNumberFormat="1" applyFont="1" applyFill="1" applyBorder="1" applyAlignment="1">
      <alignment horizontal="center" vertical="center"/>
    </xf>
    <xf numFmtId="0" fontId="3" fillId="0" borderId="23" xfId="0" applyFont="1" applyBorder="1" applyAlignment="1">
      <alignment horizontal="center" vertical="center"/>
    </xf>
    <xf numFmtId="0" fontId="3" fillId="6" borderId="28" xfId="0" applyFont="1" applyFill="1" applyBorder="1" applyAlignment="1">
      <alignment horizontal="center" vertical="center"/>
    </xf>
    <xf numFmtId="0" fontId="3" fillId="6" borderId="32" xfId="0" applyFont="1" applyFill="1" applyBorder="1" applyAlignment="1">
      <alignment horizontal="center" vertical="center"/>
    </xf>
    <xf numFmtId="0" fontId="3" fillId="6" borderId="7" xfId="0" applyFont="1" applyFill="1" applyBorder="1" applyAlignment="1">
      <alignment horizontal="center" vertical="center"/>
    </xf>
    <xf numFmtId="192" fontId="4" fillId="10" borderId="13" xfId="0" applyNumberFormat="1" applyFont="1" applyFill="1" applyBorder="1" applyAlignment="1">
      <alignment horizontal="center" vertical="center"/>
    </xf>
    <xf numFmtId="192" fontId="4" fillId="10" borderId="18" xfId="0" applyNumberFormat="1"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2" xfId="0" applyFont="1" applyBorder="1" applyAlignment="1">
      <alignment horizontal="left" vertical="center" wrapText="1"/>
    </xf>
    <xf numFmtId="0" fontId="3" fillId="0" borderId="5" xfId="0" applyFont="1" applyBorder="1" applyAlignment="1">
      <alignment horizontal="left" vertical="center"/>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8" xfId="0" applyFont="1" applyBorder="1" applyAlignment="1">
      <alignment horizontal="left"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13" xfId="0" applyFont="1" applyBorder="1" applyAlignment="1">
      <alignment horizontal="right"/>
    </xf>
    <xf numFmtId="0" fontId="3" fillId="0" borderId="18" xfId="0" applyFont="1" applyBorder="1" applyAlignment="1">
      <alignment horizontal="right"/>
    </xf>
    <xf numFmtId="0" fontId="3" fillId="6" borderId="6" xfId="0" applyFont="1" applyFill="1" applyBorder="1" applyAlignment="1">
      <alignment horizontal="center" vertical="center"/>
    </xf>
    <xf numFmtId="0" fontId="3" fillId="6" borderId="6" xfId="0" applyFont="1" applyFill="1" applyBorder="1" applyAlignment="1">
      <alignment horizontal="center" vertical="top" wrapText="1"/>
    </xf>
    <xf numFmtId="0" fontId="3" fillId="6" borderId="7" xfId="0" applyFont="1" applyFill="1" applyBorder="1" applyAlignment="1">
      <alignment horizontal="center" vertical="top"/>
    </xf>
    <xf numFmtId="0" fontId="4" fillId="9" borderId="12" xfId="0" applyFont="1" applyFill="1" applyBorder="1" applyAlignment="1" applyProtection="1">
      <alignment horizontal="center" vertical="center"/>
      <protection locked="0"/>
    </xf>
    <xf numFmtId="0" fontId="4" fillId="9" borderId="17"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protection locked="0"/>
    </xf>
    <xf numFmtId="0" fontId="4" fillId="9" borderId="18" xfId="0" applyFont="1" applyFill="1" applyBorder="1" applyAlignment="1" applyProtection="1">
      <alignment horizontal="center" vertical="center"/>
      <protection locked="0"/>
    </xf>
    <xf numFmtId="0" fontId="4" fillId="8" borderId="12"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7" fillId="0" borderId="5" xfId="0" applyFont="1" applyBorder="1" applyAlignment="1">
      <alignment horizontal="left"/>
    </xf>
    <xf numFmtId="0" fontId="7" fillId="0" borderId="5"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4" fillId="9" borderId="4" xfId="0" applyFont="1" applyFill="1" applyBorder="1" applyAlignment="1" applyProtection="1">
      <alignment horizontal="center" vertical="center"/>
      <protection locked="0"/>
    </xf>
    <xf numFmtId="0" fontId="4" fillId="9" borderId="22" xfId="0" applyFont="1" applyFill="1" applyBorder="1" applyAlignment="1" applyProtection="1">
      <alignment horizontal="center" vertical="center"/>
      <protection locked="0"/>
    </xf>
    <xf numFmtId="176" fontId="3" fillId="0" borderId="13" xfId="0" applyNumberFormat="1" applyFont="1" applyBorder="1" applyAlignment="1">
      <alignment horizontal="right" vertical="top"/>
    </xf>
    <xf numFmtId="176" fontId="3" fillId="0" borderId="18" xfId="0" applyNumberFormat="1" applyFont="1" applyBorder="1" applyAlignment="1">
      <alignment horizontal="right" vertical="top"/>
    </xf>
    <xf numFmtId="0" fontId="32" fillId="0" borderId="21" xfId="0" applyFont="1" applyBorder="1" applyAlignment="1">
      <alignment horizontal="left" vertical="center" wrapText="1"/>
    </xf>
    <xf numFmtId="0" fontId="32" fillId="0" borderId="0" xfId="0" applyFont="1" applyAlignment="1">
      <alignment horizontal="left" vertical="center" wrapText="1"/>
    </xf>
    <xf numFmtId="0" fontId="32" fillId="0" borderId="27" xfId="0" applyFont="1" applyBorder="1" applyAlignment="1">
      <alignment horizontal="left" vertical="center" wrapText="1"/>
    </xf>
    <xf numFmtId="186" fontId="26" fillId="0" borderId="0" xfId="5" applyNumberFormat="1" applyFont="1" applyBorder="1" applyAlignment="1" applyProtection="1">
      <alignment horizontal="center" vertical="center"/>
    </xf>
    <xf numFmtId="180" fontId="26" fillId="0" borderId="0" xfId="0" applyNumberFormat="1" applyFont="1" applyAlignment="1">
      <alignment horizontal="center" vertical="center"/>
    </xf>
    <xf numFmtId="176" fontId="4" fillId="10" borderId="2" xfId="0" applyNumberFormat="1" applyFont="1" applyFill="1" applyBorder="1" applyAlignment="1">
      <alignment horizontal="center" vertical="center"/>
    </xf>
    <xf numFmtId="0" fontId="15" fillId="10" borderId="33" xfId="0" applyFont="1" applyFill="1" applyBorder="1" applyAlignment="1">
      <alignment horizontal="center" vertical="center"/>
    </xf>
    <xf numFmtId="0" fontId="15" fillId="10" borderId="34" xfId="0" applyFont="1" applyFill="1" applyBorder="1" applyAlignment="1">
      <alignment horizontal="center" vertical="center"/>
    </xf>
    <xf numFmtId="176" fontId="15" fillId="10" borderId="33" xfId="0" applyNumberFormat="1" applyFont="1" applyFill="1" applyBorder="1" applyAlignment="1">
      <alignment horizontal="center" vertical="center"/>
    </xf>
    <xf numFmtId="176" fontId="15" fillId="10" borderId="34" xfId="0" applyNumberFormat="1" applyFont="1" applyFill="1" applyBorder="1" applyAlignment="1">
      <alignment horizontal="center" vertical="center"/>
    </xf>
    <xf numFmtId="192" fontId="4" fillId="10" borderId="29" xfId="0" applyNumberFormat="1" applyFont="1" applyFill="1" applyBorder="1" applyAlignment="1">
      <alignment horizontal="center" vertical="center"/>
    </xf>
    <xf numFmtId="192" fontId="4" fillId="10" borderId="30" xfId="0" applyNumberFormat="1" applyFont="1" applyFill="1" applyBorder="1" applyAlignment="1">
      <alignment horizontal="center" vertical="center"/>
    </xf>
    <xf numFmtId="0" fontId="4" fillId="8" borderId="4" xfId="0" applyFont="1" applyFill="1" applyBorder="1" applyAlignment="1" applyProtection="1">
      <alignment horizontal="center" vertical="center"/>
      <protection locked="0"/>
    </xf>
    <xf numFmtId="0" fontId="4" fillId="8" borderId="22" xfId="0" applyFont="1" applyFill="1" applyBorder="1" applyAlignment="1" applyProtection="1">
      <alignment horizontal="center" vertical="center"/>
      <protection locked="0"/>
    </xf>
    <xf numFmtId="0" fontId="3" fillId="0" borderId="13" xfId="0" applyFont="1" applyBorder="1" applyAlignment="1">
      <alignment horizontal="right" vertical="center"/>
    </xf>
    <xf numFmtId="0" fontId="3" fillId="0" borderId="18" xfId="0" applyFont="1" applyBorder="1" applyAlignment="1">
      <alignment horizontal="right" vertical="center"/>
    </xf>
    <xf numFmtId="0" fontId="15" fillId="3" borderId="2" xfId="0" applyFont="1" applyFill="1" applyBorder="1" applyAlignment="1">
      <alignment horizontal="center" vertical="center"/>
    </xf>
    <xf numFmtId="185" fontId="6" fillId="10" borderId="16" xfId="5" applyNumberFormat="1" applyFont="1" applyFill="1" applyBorder="1" applyAlignment="1" applyProtection="1">
      <alignment horizontal="center" vertical="center"/>
    </xf>
    <xf numFmtId="185" fontId="6" fillId="10" borderId="8" xfId="5" applyNumberFormat="1" applyFont="1" applyFill="1" applyBorder="1" applyAlignment="1" applyProtection="1">
      <alignment horizontal="center" vertical="center"/>
    </xf>
    <xf numFmtId="0" fontId="15" fillId="3" borderId="4" xfId="0" applyFont="1" applyFill="1" applyBorder="1" applyAlignment="1">
      <alignment horizontal="center" vertical="center"/>
    </xf>
    <xf numFmtId="0" fontId="15" fillId="3" borderId="22" xfId="0" applyFont="1" applyFill="1" applyBorder="1" applyAlignment="1">
      <alignment horizontal="center" vertical="center"/>
    </xf>
    <xf numFmtId="0" fontId="6" fillId="2" borderId="2"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7" xfId="0" applyFont="1" applyFill="1" applyBorder="1" applyAlignment="1">
      <alignment horizontal="center" vertical="center"/>
    </xf>
    <xf numFmtId="0" fontId="6" fillId="2" borderId="7" xfId="0" applyFont="1" applyFill="1" applyBorder="1" applyAlignment="1">
      <alignment horizontal="center" vertical="center"/>
    </xf>
    <xf numFmtId="0" fontId="3" fillId="0" borderId="5" xfId="0" applyFont="1" applyBorder="1" applyAlignment="1">
      <alignment horizontal="center"/>
    </xf>
    <xf numFmtId="0" fontId="3" fillId="0" borderId="0" xfId="0" applyFont="1" applyAlignment="1">
      <alignment horizontal="center"/>
    </xf>
    <xf numFmtId="0" fontId="3" fillId="6" borderId="37" xfId="0" applyFont="1" applyFill="1" applyBorder="1" applyAlignment="1">
      <alignment horizontal="center" wrapText="1"/>
    </xf>
    <xf numFmtId="0" fontId="3" fillId="6" borderId="46" xfId="0" applyFont="1" applyFill="1" applyBorder="1" applyAlignment="1">
      <alignment horizontal="center" wrapText="1"/>
    </xf>
    <xf numFmtId="0" fontId="3" fillId="4" borderId="40" xfId="0" applyFont="1" applyFill="1" applyBorder="1"/>
    <xf numFmtId="0" fontId="3" fillId="4" borderId="41" xfId="0" applyFont="1" applyFill="1" applyBorder="1"/>
    <xf numFmtId="0" fontId="3" fillId="4" borderId="42" xfId="0" applyFont="1" applyFill="1" applyBorder="1"/>
    <xf numFmtId="0" fontId="3" fillId="6" borderId="37" xfId="0" applyFont="1" applyFill="1" applyBorder="1" applyAlignment="1">
      <alignment horizontal="center" vertical="center" wrapText="1"/>
    </xf>
    <xf numFmtId="0" fontId="3" fillId="6" borderId="46" xfId="0" applyFont="1" applyFill="1" applyBorder="1" applyAlignment="1">
      <alignment horizontal="center" vertical="center" wrapText="1"/>
    </xf>
    <xf numFmtId="187" fontId="4" fillId="10" borderId="12" xfId="5" applyNumberFormat="1" applyFont="1" applyFill="1" applyBorder="1" applyAlignment="1" applyProtection="1">
      <alignment horizontal="center" vertical="top"/>
      <protection locked="0"/>
    </xf>
    <xf numFmtId="187" fontId="4" fillId="10" borderId="17" xfId="5" applyNumberFormat="1" applyFont="1" applyFill="1" applyBorder="1" applyAlignment="1" applyProtection="1">
      <alignment horizontal="center" vertical="top"/>
      <protection locked="0"/>
    </xf>
    <xf numFmtId="176" fontId="4" fillId="10" borderId="12" xfId="0" applyNumberFormat="1" applyFont="1" applyFill="1" applyBorder="1" applyAlignment="1" applyProtection="1">
      <alignment horizontal="center" vertical="top"/>
      <protection locked="0"/>
    </xf>
    <xf numFmtId="176" fontId="4" fillId="10" borderId="17" xfId="0" applyNumberFormat="1" applyFont="1" applyFill="1" applyBorder="1" applyAlignment="1" applyProtection="1">
      <alignment horizontal="center" vertical="top"/>
      <protection locked="0"/>
    </xf>
  </cellXfs>
  <cellStyles count="7">
    <cellStyle name="パーセント" xfId="5" builtinId="5"/>
    <cellStyle name="桁区切り" xfId="1" builtinId="6"/>
    <cellStyle name="標準" xfId="0" builtinId="0"/>
    <cellStyle name="標準 2" xfId="2" xr:uid="{84751844-BE9B-43A3-AB0A-B885DFB6B21B}"/>
    <cellStyle name="標準 2 2" xfId="3" xr:uid="{3C1931EC-E935-4666-BDEA-62E7BC3E6874}"/>
    <cellStyle name="標準 2 3" xfId="6" xr:uid="{D1C74E87-2D0F-43DA-95CD-C50DC94F6BF0}"/>
    <cellStyle name="標準 3" xfId="4" xr:uid="{E8D7BA2E-085D-4864-A01C-3562B3A0E76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2E6FA"/>
      <color rgb="FFFFFFCC"/>
      <color rgb="FF008000"/>
      <color rgb="FF009900"/>
      <color rgb="FFD2E6B4"/>
      <color rgb="FF321ED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276225</xdr:colOff>
      <xdr:row>46</xdr:row>
      <xdr:rowOff>114300</xdr:rowOff>
    </xdr:from>
    <xdr:to>
      <xdr:col>7</xdr:col>
      <xdr:colOff>419100</xdr:colOff>
      <xdr:row>49</xdr:row>
      <xdr:rowOff>142876</xdr:rowOff>
    </xdr:to>
    <xdr:grpSp>
      <xdr:nvGrpSpPr>
        <xdr:cNvPr id="2" name="グループ化 1">
          <a:extLst>
            <a:ext uri="{FF2B5EF4-FFF2-40B4-BE49-F238E27FC236}">
              <a16:creationId xmlns:a16="http://schemas.microsoft.com/office/drawing/2014/main" id="{9AC016DF-CD4C-4776-866D-281B124D85A0}"/>
            </a:ext>
          </a:extLst>
        </xdr:cNvPr>
        <xdr:cNvGrpSpPr/>
      </xdr:nvGrpSpPr>
      <xdr:grpSpPr>
        <a:xfrm>
          <a:off x="1647825" y="11668125"/>
          <a:ext cx="3571875" cy="771526"/>
          <a:chOff x="1647825" y="6715125"/>
          <a:chExt cx="3571875" cy="771526"/>
        </a:xfrm>
      </xdr:grpSpPr>
      <xdr:cxnSp macro="">
        <xdr:nvCxnSpPr>
          <xdr:cNvPr id="3" name="直線矢印コネクタ 2">
            <a:extLst>
              <a:ext uri="{FF2B5EF4-FFF2-40B4-BE49-F238E27FC236}">
                <a16:creationId xmlns:a16="http://schemas.microsoft.com/office/drawing/2014/main" id="{0A6A4C0F-A544-4513-0187-D49457D323FA}"/>
              </a:ext>
            </a:extLst>
          </xdr:cNvPr>
          <xdr:cNvCxnSpPr/>
        </xdr:nvCxnSpPr>
        <xdr:spPr>
          <a:xfrm flipH="1" flipV="1">
            <a:off x="5181600" y="6715125"/>
            <a:ext cx="9525" cy="771526"/>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4" name="直線矢印コネクタ 3">
            <a:extLst>
              <a:ext uri="{FF2B5EF4-FFF2-40B4-BE49-F238E27FC236}">
                <a16:creationId xmlns:a16="http://schemas.microsoft.com/office/drawing/2014/main" id="{6168F84A-A7F3-65FB-1ED2-743CCEAF6144}"/>
              </a:ext>
            </a:extLst>
          </xdr:cNvPr>
          <xdr:cNvCxnSpPr/>
        </xdr:nvCxnSpPr>
        <xdr:spPr>
          <a:xfrm flipH="1">
            <a:off x="1647825" y="7448550"/>
            <a:ext cx="3571875"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276225</xdr:colOff>
      <xdr:row>26</xdr:row>
      <xdr:rowOff>133350</xdr:rowOff>
    </xdr:from>
    <xdr:to>
      <xdr:col>7</xdr:col>
      <xdr:colOff>419100</xdr:colOff>
      <xdr:row>29</xdr:row>
      <xdr:rowOff>161926</xdr:rowOff>
    </xdr:to>
    <xdr:grpSp>
      <xdr:nvGrpSpPr>
        <xdr:cNvPr id="5" name="グループ化 4">
          <a:extLst>
            <a:ext uri="{FF2B5EF4-FFF2-40B4-BE49-F238E27FC236}">
              <a16:creationId xmlns:a16="http://schemas.microsoft.com/office/drawing/2014/main" id="{18BB8822-AC0F-4A5A-82D7-0203D7ABA152}"/>
            </a:ext>
          </a:extLst>
        </xdr:cNvPr>
        <xdr:cNvGrpSpPr/>
      </xdr:nvGrpSpPr>
      <xdr:grpSpPr>
        <a:xfrm>
          <a:off x="1647825" y="6734175"/>
          <a:ext cx="3571875" cy="771526"/>
          <a:chOff x="1647825" y="6715125"/>
          <a:chExt cx="3571875" cy="771526"/>
        </a:xfrm>
      </xdr:grpSpPr>
      <xdr:cxnSp macro="">
        <xdr:nvCxnSpPr>
          <xdr:cNvPr id="6" name="直線矢印コネクタ 5">
            <a:extLst>
              <a:ext uri="{FF2B5EF4-FFF2-40B4-BE49-F238E27FC236}">
                <a16:creationId xmlns:a16="http://schemas.microsoft.com/office/drawing/2014/main" id="{490CF22D-CCE0-6A25-E0C3-9DFD18846B3D}"/>
              </a:ext>
            </a:extLst>
          </xdr:cNvPr>
          <xdr:cNvCxnSpPr/>
        </xdr:nvCxnSpPr>
        <xdr:spPr>
          <a:xfrm flipH="1" flipV="1">
            <a:off x="5181600" y="6715125"/>
            <a:ext cx="9525" cy="771526"/>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9B955D00-8064-F2EC-61A6-E6185CD7BD59}"/>
              </a:ext>
            </a:extLst>
          </xdr:cNvPr>
          <xdr:cNvCxnSpPr/>
        </xdr:nvCxnSpPr>
        <xdr:spPr>
          <a:xfrm flipH="1">
            <a:off x="1647825" y="7448550"/>
            <a:ext cx="3571875"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266700</xdr:colOff>
      <xdr:row>18</xdr:row>
      <xdr:rowOff>0</xdr:rowOff>
    </xdr:from>
    <xdr:to>
      <xdr:col>6</xdr:col>
      <xdr:colOff>504825</xdr:colOff>
      <xdr:row>21</xdr:row>
      <xdr:rowOff>28576</xdr:rowOff>
    </xdr:to>
    <xdr:grpSp>
      <xdr:nvGrpSpPr>
        <xdr:cNvPr id="8" name="グループ化 7">
          <a:extLst>
            <a:ext uri="{FF2B5EF4-FFF2-40B4-BE49-F238E27FC236}">
              <a16:creationId xmlns:a16="http://schemas.microsoft.com/office/drawing/2014/main" id="{7B855F2A-033A-449A-936C-5D954B8B736C}"/>
            </a:ext>
          </a:extLst>
        </xdr:cNvPr>
        <xdr:cNvGrpSpPr/>
      </xdr:nvGrpSpPr>
      <xdr:grpSpPr>
        <a:xfrm>
          <a:off x="1638300" y="4619625"/>
          <a:ext cx="2981325" cy="771526"/>
          <a:chOff x="1638300" y="4619625"/>
          <a:chExt cx="2981325" cy="771526"/>
        </a:xfrm>
      </xdr:grpSpPr>
      <xdr:cxnSp macro="">
        <xdr:nvCxnSpPr>
          <xdr:cNvPr id="9" name="直線矢印コネクタ 8">
            <a:extLst>
              <a:ext uri="{FF2B5EF4-FFF2-40B4-BE49-F238E27FC236}">
                <a16:creationId xmlns:a16="http://schemas.microsoft.com/office/drawing/2014/main" id="{D7A8DB3B-BB63-E8F5-3184-1C2F8DC500CC}"/>
              </a:ext>
            </a:extLst>
          </xdr:cNvPr>
          <xdr:cNvCxnSpPr/>
        </xdr:nvCxnSpPr>
        <xdr:spPr>
          <a:xfrm flipH="1" flipV="1">
            <a:off x="4610100" y="4619625"/>
            <a:ext cx="9525" cy="771526"/>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17F1A07F-C5FA-DF12-E288-6423A064D5F4}"/>
              </a:ext>
            </a:extLst>
          </xdr:cNvPr>
          <xdr:cNvCxnSpPr/>
        </xdr:nvCxnSpPr>
        <xdr:spPr>
          <a:xfrm flipH="1">
            <a:off x="1638300" y="5362575"/>
            <a:ext cx="297180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10</xdr:col>
      <xdr:colOff>333375</xdr:colOff>
      <xdr:row>25</xdr:row>
      <xdr:rowOff>238124</xdr:rowOff>
    </xdr:from>
    <xdr:to>
      <xdr:col>12</xdr:col>
      <xdr:colOff>71850</xdr:colOff>
      <xdr:row>25</xdr:row>
      <xdr:rowOff>238124</xdr:rowOff>
    </xdr:to>
    <xdr:cxnSp macro="">
      <xdr:nvCxnSpPr>
        <xdr:cNvPr id="11" name="直線矢印コネクタ 10">
          <a:extLst>
            <a:ext uri="{FF2B5EF4-FFF2-40B4-BE49-F238E27FC236}">
              <a16:creationId xmlns:a16="http://schemas.microsoft.com/office/drawing/2014/main" id="{4910EBAD-E440-46A3-A793-12D6D9A10758}"/>
            </a:ext>
          </a:extLst>
        </xdr:cNvPr>
        <xdr:cNvCxnSpPr/>
      </xdr:nvCxnSpPr>
      <xdr:spPr>
        <a:xfrm>
          <a:off x="7191375" y="6494144"/>
          <a:ext cx="1110075"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333374</xdr:colOff>
      <xdr:row>26</xdr:row>
      <xdr:rowOff>33337</xdr:rowOff>
    </xdr:from>
    <xdr:to>
      <xdr:col>6</xdr:col>
      <xdr:colOff>333375</xdr:colOff>
      <xdr:row>26</xdr:row>
      <xdr:rowOff>33338</xdr:rowOff>
    </xdr:to>
    <xdr:cxnSp macro="">
      <xdr:nvCxnSpPr>
        <xdr:cNvPr id="12" name="直線矢印コネクタ 11">
          <a:extLst>
            <a:ext uri="{FF2B5EF4-FFF2-40B4-BE49-F238E27FC236}">
              <a16:creationId xmlns:a16="http://schemas.microsoft.com/office/drawing/2014/main" id="{8E39C4A9-85F4-4C06-982C-69EB8047F720}"/>
            </a:ext>
          </a:extLst>
        </xdr:cNvPr>
        <xdr:cNvCxnSpPr>
          <a:cxnSpLocks/>
        </xdr:cNvCxnSpPr>
      </xdr:nvCxnSpPr>
      <xdr:spPr>
        <a:xfrm>
          <a:off x="3076574" y="6533197"/>
          <a:ext cx="1371601" cy="1"/>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673894</xdr:colOff>
      <xdr:row>32</xdr:row>
      <xdr:rowOff>190500</xdr:rowOff>
    </xdr:from>
    <xdr:to>
      <xdr:col>1</xdr:col>
      <xdr:colOff>673894</xdr:colOff>
      <xdr:row>36</xdr:row>
      <xdr:rowOff>180975</xdr:rowOff>
    </xdr:to>
    <xdr:cxnSp macro="">
      <xdr:nvCxnSpPr>
        <xdr:cNvPr id="13" name="直線矢印コネクタ 12">
          <a:extLst>
            <a:ext uri="{FF2B5EF4-FFF2-40B4-BE49-F238E27FC236}">
              <a16:creationId xmlns:a16="http://schemas.microsoft.com/office/drawing/2014/main" id="{C708430E-00F8-438F-867B-47D333F0D39D}"/>
            </a:ext>
          </a:extLst>
        </xdr:cNvPr>
        <xdr:cNvCxnSpPr/>
      </xdr:nvCxnSpPr>
      <xdr:spPr>
        <a:xfrm>
          <a:off x="1359694" y="8153400"/>
          <a:ext cx="0" cy="965835"/>
        </a:xfrm>
        <a:prstGeom prst="straightConnector1">
          <a:avLst/>
        </a:prstGeom>
        <a:ln w="63500">
          <a:solidFill>
            <a:schemeClr val="bg2">
              <a:lumMod val="50000"/>
            </a:schemeClr>
          </a:solidFill>
          <a:headEnd type="none"/>
          <a:tailEnd type="triangle" w="lg" len="s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673894</xdr:colOff>
      <xdr:row>27</xdr:row>
      <xdr:rowOff>0</xdr:rowOff>
    </xdr:from>
    <xdr:to>
      <xdr:col>1</xdr:col>
      <xdr:colOff>673894</xdr:colOff>
      <xdr:row>30</xdr:row>
      <xdr:rowOff>238125</xdr:rowOff>
    </xdr:to>
    <xdr:cxnSp macro="">
      <xdr:nvCxnSpPr>
        <xdr:cNvPr id="14" name="直線矢印コネクタ 13">
          <a:extLst>
            <a:ext uri="{FF2B5EF4-FFF2-40B4-BE49-F238E27FC236}">
              <a16:creationId xmlns:a16="http://schemas.microsoft.com/office/drawing/2014/main" id="{F11788B2-6C93-4314-9851-94D98AA83DEB}"/>
            </a:ext>
          </a:extLst>
        </xdr:cNvPr>
        <xdr:cNvCxnSpPr/>
      </xdr:nvCxnSpPr>
      <xdr:spPr>
        <a:xfrm>
          <a:off x="1359694" y="6743700"/>
          <a:ext cx="0" cy="969645"/>
        </a:xfrm>
        <a:prstGeom prst="straightConnector1">
          <a:avLst/>
        </a:prstGeom>
        <a:ln w="63500">
          <a:solidFill>
            <a:schemeClr val="bg2">
              <a:lumMod val="50000"/>
            </a:schemeClr>
          </a:solidFill>
          <a:headEnd type="none"/>
          <a:tailEnd type="triangle" w="lg" len="s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673894</xdr:colOff>
      <xdr:row>3</xdr:row>
      <xdr:rowOff>114301</xdr:rowOff>
    </xdr:from>
    <xdr:to>
      <xdr:col>1</xdr:col>
      <xdr:colOff>673894</xdr:colOff>
      <xdr:row>6</xdr:row>
      <xdr:rowOff>161925</xdr:rowOff>
    </xdr:to>
    <xdr:cxnSp macro="">
      <xdr:nvCxnSpPr>
        <xdr:cNvPr id="15" name="直線矢印コネクタ 14">
          <a:extLst>
            <a:ext uri="{FF2B5EF4-FFF2-40B4-BE49-F238E27FC236}">
              <a16:creationId xmlns:a16="http://schemas.microsoft.com/office/drawing/2014/main" id="{5F9F6967-38A5-4D9E-A2D6-FF9F0B9D889A}"/>
            </a:ext>
          </a:extLst>
        </xdr:cNvPr>
        <xdr:cNvCxnSpPr/>
      </xdr:nvCxnSpPr>
      <xdr:spPr>
        <a:xfrm>
          <a:off x="1359694" y="1005841"/>
          <a:ext cx="0" cy="779144"/>
        </a:xfrm>
        <a:prstGeom prst="straightConnector1">
          <a:avLst/>
        </a:prstGeom>
        <a:ln w="63500">
          <a:solidFill>
            <a:schemeClr val="bg2">
              <a:lumMod val="50000"/>
            </a:schemeClr>
          </a:solidFill>
          <a:headEnd type="none"/>
          <a:tailEnd type="triangle" w="lg" len="sm"/>
        </a:ln>
      </xdr:spPr>
      <xdr:style>
        <a:lnRef idx="2">
          <a:schemeClr val="dk1"/>
        </a:lnRef>
        <a:fillRef idx="0">
          <a:schemeClr val="dk1"/>
        </a:fillRef>
        <a:effectRef idx="1">
          <a:schemeClr val="dk1"/>
        </a:effectRef>
        <a:fontRef idx="minor">
          <a:schemeClr val="tx1"/>
        </a:fontRef>
      </xdr:style>
    </xdr:cxnSp>
    <xdr:clientData/>
  </xdr:twoCellAnchor>
  <xdr:twoCellAnchor>
    <xdr:from>
      <xdr:col>10</xdr:col>
      <xdr:colOff>323849</xdr:colOff>
      <xdr:row>45</xdr:row>
      <xdr:rowOff>223837</xdr:rowOff>
    </xdr:from>
    <xdr:to>
      <xdr:col>12</xdr:col>
      <xdr:colOff>68249</xdr:colOff>
      <xdr:row>45</xdr:row>
      <xdr:rowOff>223837</xdr:rowOff>
    </xdr:to>
    <xdr:cxnSp macro="">
      <xdr:nvCxnSpPr>
        <xdr:cNvPr id="16" name="直線矢印コネクタ 15">
          <a:extLst>
            <a:ext uri="{FF2B5EF4-FFF2-40B4-BE49-F238E27FC236}">
              <a16:creationId xmlns:a16="http://schemas.microsoft.com/office/drawing/2014/main" id="{00DAD469-054E-4DC5-B502-346BF6D0B0D1}"/>
            </a:ext>
          </a:extLst>
        </xdr:cNvPr>
        <xdr:cNvCxnSpPr>
          <a:cxnSpLocks/>
        </xdr:cNvCxnSpPr>
      </xdr:nvCxnSpPr>
      <xdr:spPr>
        <a:xfrm flipV="1">
          <a:off x="7181849" y="11356657"/>
          <a:ext cx="111600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37650</xdr:colOff>
      <xdr:row>17</xdr:row>
      <xdr:rowOff>95249</xdr:rowOff>
    </xdr:from>
    <xdr:to>
      <xdr:col>12</xdr:col>
      <xdr:colOff>71850</xdr:colOff>
      <xdr:row>17</xdr:row>
      <xdr:rowOff>95249</xdr:rowOff>
    </xdr:to>
    <xdr:cxnSp macro="">
      <xdr:nvCxnSpPr>
        <xdr:cNvPr id="17" name="直線矢印コネクタ 16">
          <a:extLst>
            <a:ext uri="{FF2B5EF4-FFF2-40B4-BE49-F238E27FC236}">
              <a16:creationId xmlns:a16="http://schemas.microsoft.com/office/drawing/2014/main" id="{041D6C0F-3454-4CC7-B04B-B11DD2B8455F}"/>
            </a:ext>
          </a:extLst>
        </xdr:cNvPr>
        <xdr:cNvCxnSpPr/>
      </xdr:nvCxnSpPr>
      <xdr:spPr>
        <a:xfrm flipV="1">
          <a:off x="7581450" y="4400549"/>
          <a:ext cx="72000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638174</xdr:colOff>
      <xdr:row>45</xdr:row>
      <xdr:rowOff>223837</xdr:rowOff>
    </xdr:from>
    <xdr:to>
      <xdr:col>6</xdr:col>
      <xdr:colOff>638175</xdr:colOff>
      <xdr:row>45</xdr:row>
      <xdr:rowOff>223838</xdr:rowOff>
    </xdr:to>
    <xdr:cxnSp macro="">
      <xdr:nvCxnSpPr>
        <xdr:cNvPr id="18" name="直線矢印コネクタ 17">
          <a:extLst>
            <a:ext uri="{FF2B5EF4-FFF2-40B4-BE49-F238E27FC236}">
              <a16:creationId xmlns:a16="http://schemas.microsoft.com/office/drawing/2014/main" id="{B58D6787-FE70-4CEB-9C50-434780234ABB}"/>
            </a:ext>
          </a:extLst>
        </xdr:cNvPr>
        <xdr:cNvCxnSpPr>
          <a:cxnSpLocks/>
          <a:endCxn id="49" idx="1"/>
        </xdr:cNvCxnSpPr>
      </xdr:nvCxnSpPr>
      <xdr:spPr>
        <a:xfrm>
          <a:off x="3381374" y="11356657"/>
          <a:ext cx="1371601" cy="1"/>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552000</xdr:colOff>
      <xdr:row>17</xdr:row>
      <xdr:rowOff>95249</xdr:rowOff>
    </xdr:from>
    <xdr:to>
      <xdr:col>8</xdr:col>
      <xdr:colOff>586200</xdr:colOff>
      <xdr:row>17</xdr:row>
      <xdr:rowOff>95249</xdr:rowOff>
    </xdr:to>
    <xdr:cxnSp macro="">
      <xdr:nvCxnSpPr>
        <xdr:cNvPr id="19" name="直線矢印コネクタ 18">
          <a:extLst>
            <a:ext uri="{FF2B5EF4-FFF2-40B4-BE49-F238E27FC236}">
              <a16:creationId xmlns:a16="http://schemas.microsoft.com/office/drawing/2014/main" id="{43C5F949-5A30-494B-ADF3-D1E6A717F461}"/>
            </a:ext>
          </a:extLst>
        </xdr:cNvPr>
        <xdr:cNvCxnSpPr/>
      </xdr:nvCxnSpPr>
      <xdr:spPr>
        <a:xfrm flipV="1">
          <a:off x="5352600" y="4400549"/>
          <a:ext cx="72000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390524</xdr:colOff>
      <xdr:row>0</xdr:row>
      <xdr:rowOff>142875</xdr:rowOff>
    </xdr:from>
    <xdr:to>
      <xdr:col>12</xdr:col>
      <xdr:colOff>304800</xdr:colOff>
      <xdr:row>2</xdr:row>
      <xdr:rowOff>9526</xdr:rowOff>
    </xdr:to>
    <xdr:sp macro="" textlink="">
      <xdr:nvSpPr>
        <xdr:cNvPr id="20" name="四角形: 角を丸くする 19">
          <a:extLst>
            <a:ext uri="{FF2B5EF4-FFF2-40B4-BE49-F238E27FC236}">
              <a16:creationId xmlns:a16="http://schemas.microsoft.com/office/drawing/2014/main" id="{478085AD-C2DC-487C-9A80-485909A3CC3D}"/>
            </a:ext>
          </a:extLst>
        </xdr:cNvPr>
        <xdr:cNvSpPr/>
      </xdr:nvSpPr>
      <xdr:spPr>
        <a:xfrm>
          <a:off x="390524" y="142875"/>
          <a:ext cx="8143876" cy="514351"/>
        </a:xfrm>
        <a:prstGeom prst="roundRect">
          <a:avLst/>
        </a:prstGeom>
        <a:solidFill>
          <a:srgbClr val="008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32</xdr:row>
      <xdr:rowOff>123825</xdr:rowOff>
    </xdr:from>
    <xdr:to>
      <xdr:col>12</xdr:col>
      <xdr:colOff>67950</xdr:colOff>
      <xdr:row>32</xdr:row>
      <xdr:rowOff>123825</xdr:rowOff>
    </xdr:to>
    <xdr:cxnSp macro="">
      <xdr:nvCxnSpPr>
        <xdr:cNvPr id="21" name="直線矢印コネクタ 20">
          <a:extLst>
            <a:ext uri="{FF2B5EF4-FFF2-40B4-BE49-F238E27FC236}">
              <a16:creationId xmlns:a16="http://schemas.microsoft.com/office/drawing/2014/main" id="{B5BEBA0A-2682-487E-8A77-A6B13D20C9B0}"/>
            </a:ext>
          </a:extLst>
        </xdr:cNvPr>
        <xdr:cNvCxnSpPr/>
      </xdr:nvCxnSpPr>
      <xdr:spPr>
        <a:xfrm flipV="1">
          <a:off x="3257550" y="8086725"/>
          <a:ext cx="5040000"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673894</xdr:colOff>
      <xdr:row>41</xdr:row>
      <xdr:rowOff>114300</xdr:rowOff>
    </xdr:from>
    <xdr:to>
      <xdr:col>1</xdr:col>
      <xdr:colOff>673894</xdr:colOff>
      <xdr:row>44</xdr:row>
      <xdr:rowOff>219075</xdr:rowOff>
    </xdr:to>
    <xdr:cxnSp macro="">
      <xdr:nvCxnSpPr>
        <xdr:cNvPr id="22" name="直線矢印コネクタ 21">
          <a:extLst>
            <a:ext uri="{FF2B5EF4-FFF2-40B4-BE49-F238E27FC236}">
              <a16:creationId xmlns:a16="http://schemas.microsoft.com/office/drawing/2014/main" id="{59511138-F4BA-44E9-A3C2-383D4CEBC711}"/>
            </a:ext>
          </a:extLst>
        </xdr:cNvPr>
        <xdr:cNvCxnSpPr/>
      </xdr:nvCxnSpPr>
      <xdr:spPr>
        <a:xfrm>
          <a:off x="1359694" y="10271760"/>
          <a:ext cx="0" cy="836295"/>
        </a:xfrm>
        <a:prstGeom prst="straightConnector1">
          <a:avLst/>
        </a:prstGeom>
        <a:ln w="63500">
          <a:solidFill>
            <a:schemeClr val="bg2">
              <a:lumMod val="50000"/>
            </a:schemeClr>
          </a:solidFill>
          <a:headEnd type="none"/>
          <a:tailEnd type="triangle" w="lg" len="s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673894</xdr:colOff>
      <xdr:row>46</xdr:row>
      <xdr:rowOff>28576</xdr:rowOff>
    </xdr:from>
    <xdr:to>
      <xdr:col>1</xdr:col>
      <xdr:colOff>673894</xdr:colOff>
      <xdr:row>50</xdr:row>
      <xdr:rowOff>225976</xdr:rowOff>
    </xdr:to>
    <xdr:cxnSp macro="">
      <xdr:nvCxnSpPr>
        <xdr:cNvPr id="23" name="直線矢印コネクタ 22">
          <a:extLst>
            <a:ext uri="{FF2B5EF4-FFF2-40B4-BE49-F238E27FC236}">
              <a16:creationId xmlns:a16="http://schemas.microsoft.com/office/drawing/2014/main" id="{CE569C99-0050-4309-AEBD-9C654909F8B6}"/>
            </a:ext>
          </a:extLst>
        </xdr:cNvPr>
        <xdr:cNvCxnSpPr/>
      </xdr:nvCxnSpPr>
      <xdr:spPr>
        <a:xfrm>
          <a:off x="1359694" y="11405236"/>
          <a:ext cx="0" cy="1172760"/>
        </a:xfrm>
        <a:prstGeom prst="straightConnector1">
          <a:avLst/>
        </a:prstGeom>
        <a:ln w="63500">
          <a:solidFill>
            <a:schemeClr val="bg2">
              <a:lumMod val="50000"/>
            </a:schemeClr>
          </a:solidFill>
          <a:headEnd type="none"/>
          <a:tailEnd type="triangle" w="lg" len="s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673894</xdr:colOff>
      <xdr:row>17</xdr:row>
      <xdr:rowOff>95251</xdr:rowOff>
    </xdr:from>
    <xdr:to>
      <xdr:col>1</xdr:col>
      <xdr:colOff>673894</xdr:colOff>
      <xdr:row>24</xdr:row>
      <xdr:rowOff>238125</xdr:rowOff>
    </xdr:to>
    <xdr:cxnSp macro="">
      <xdr:nvCxnSpPr>
        <xdr:cNvPr id="24" name="直線矢印コネクタ 23">
          <a:extLst>
            <a:ext uri="{FF2B5EF4-FFF2-40B4-BE49-F238E27FC236}">
              <a16:creationId xmlns:a16="http://schemas.microsoft.com/office/drawing/2014/main" id="{0492C88C-F694-4AD7-8E39-0742BB229817}"/>
            </a:ext>
          </a:extLst>
        </xdr:cNvPr>
        <xdr:cNvCxnSpPr/>
      </xdr:nvCxnSpPr>
      <xdr:spPr>
        <a:xfrm>
          <a:off x="1359694" y="4400551"/>
          <a:ext cx="0" cy="1849754"/>
        </a:xfrm>
        <a:prstGeom prst="straightConnector1">
          <a:avLst/>
        </a:prstGeom>
        <a:ln w="63500">
          <a:solidFill>
            <a:schemeClr val="bg2">
              <a:lumMod val="50000"/>
            </a:schemeClr>
          </a:solidFill>
          <a:headEnd type="none"/>
          <a:tailEnd type="triangle" w="lg" len="sm"/>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600075</xdr:colOff>
      <xdr:row>17</xdr:row>
      <xdr:rowOff>92869</xdr:rowOff>
    </xdr:from>
    <xdr:to>
      <xdr:col>5</xdr:col>
      <xdr:colOff>381001</xdr:colOff>
      <xdr:row>17</xdr:row>
      <xdr:rowOff>97630</xdr:rowOff>
    </xdr:to>
    <xdr:cxnSp macro="">
      <xdr:nvCxnSpPr>
        <xdr:cNvPr id="25" name="直線矢印コネクタ 24">
          <a:extLst>
            <a:ext uri="{FF2B5EF4-FFF2-40B4-BE49-F238E27FC236}">
              <a16:creationId xmlns:a16="http://schemas.microsoft.com/office/drawing/2014/main" id="{D1DBEE42-6DCB-479B-8291-01C4A6E7FF95}"/>
            </a:ext>
          </a:extLst>
        </xdr:cNvPr>
        <xdr:cNvCxnSpPr/>
      </xdr:nvCxnSpPr>
      <xdr:spPr>
        <a:xfrm flipV="1">
          <a:off x="1971675" y="4398169"/>
          <a:ext cx="1838326" cy="4761"/>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542448</xdr:colOff>
      <xdr:row>9</xdr:row>
      <xdr:rowOff>57151</xdr:rowOff>
    </xdr:from>
    <xdr:to>
      <xdr:col>12</xdr:col>
      <xdr:colOff>97848</xdr:colOff>
      <xdr:row>9</xdr:row>
      <xdr:rowOff>57151</xdr:rowOff>
    </xdr:to>
    <xdr:cxnSp macro="">
      <xdr:nvCxnSpPr>
        <xdr:cNvPr id="26" name="直線矢印コネクタ 25">
          <a:extLst>
            <a:ext uri="{FF2B5EF4-FFF2-40B4-BE49-F238E27FC236}">
              <a16:creationId xmlns:a16="http://schemas.microsoft.com/office/drawing/2014/main" id="{FD86FD90-1FA6-4114-B5AD-86B5E50ACB0B}"/>
            </a:ext>
          </a:extLst>
        </xdr:cNvPr>
        <xdr:cNvCxnSpPr/>
      </xdr:nvCxnSpPr>
      <xdr:spPr>
        <a:xfrm>
          <a:off x="3971448" y="2411731"/>
          <a:ext cx="4356000" cy="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673894</xdr:colOff>
      <xdr:row>11</xdr:row>
      <xdr:rowOff>152401</xdr:rowOff>
    </xdr:from>
    <xdr:to>
      <xdr:col>1</xdr:col>
      <xdr:colOff>673894</xdr:colOff>
      <xdr:row>15</xdr:row>
      <xdr:rowOff>180975</xdr:rowOff>
    </xdr:to>
    <xdr:cxnSp macro="">
      <xdr:nvCxnSpPr>
        <xdr:cNvPr id="27" name="直線矢印コネクタ 26">
          <a:extLst>
            <a:ext uri="{FF2B5EF4-FFF2-40B4-BE49-F238E27FC236}">
              <a16:creationId xmlns:a16="http://schemas.microsoft.com/office/drawing/2014/main" id="{981986C6-EE33-472B-A027-CB726A29325C}"/>
            </a:ext>
          </a:extLst>
        </xdr:cNvPr>
        <xdr:cNvCxnSpPr/>
      </xdr:nvCxnSpPr>
      <xdr:spPr>
        <a:xfrm>
          <a:off x="1359694" y="2994661"/>
          <a:ext cx="0" cy="1003934"/>
        </a:xfrm>
        <a:prstGeom prst="straightConnector1">
          <a:avLst/>
        </a:prstGeom>
        <a:ln w="63500">
          <a:solidFill>
            <a:schemeClr val="bg2">
              <a:lumMod val="50000"/>
            </a:schemeClr>
          </a:solidFill>
          <a:headEnd type="none"/>
          <a:tailEnd type="triangle" w="lg" len="sm"/>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85725</xdr:colOff>
      <xdr:row>39</xdr:row>
      <xdr:rowOff>85725</xdr:rowOff>
    </xdr:from>
    <xdr:to>
      <xdr:col>12</xdr:col>
      <xdr:colOff>73125</xdr:colOff>
      <xdr:row>39</xdr:row>
      <xdr:rowOff>95250</xdr:rowOff>
    </xdr:to>
    <xdr:cxnSp macro="">
      <xdr:nvCxnSpPr>
        <xdr:cNvPr id="28" name="直線矢印コネクタ 27">
          <a:extLst>
            <a:ext uri="{FF2B5EF4-FFF2-40B4-BE49-F238E27FC236}">
              <a16:creationId xmlns:a16="http://schemas.microsoft.com/office/drawing/2014/main" id="{B22D8C7D-007F-4DC0-9A08-23F6943A6711}"/>
            </a:ext>
          </a:extLst>
        </xdr:cNvPr>
        <xdr:cNvCxnSpPr/>
      </xdr:nvCxnSpPr>
      <xdr:spPr>
        <a:xfrm>
          <a:off x="3514725" y="9755505"/>
          <a:ext cx="4788000" cy="9525"/>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247650</xdr:colOff>
      <xdr:row>51</xdr:row>
      <xdr:rowOff>4763</xdr:rowOff>
    </xdr:from>
    <xdr:to>
      <xdr:col>12</xdr:col>
      <xdr:colOff>590550</xdr:colOff>
      <xdr:row>52</xdr:row>
      <xdr:rowOff>233363</xdr:rowOff>
    </xdr:to>
    <xdr:sp macro="" textlink="">
      <xdr:nvSpPr>
        <xdr:cNvPr id="29" name="四角形: 対角を丸める 28">
          <a:extLst>
            <a:ext uri="{FF2B5EF4-FFF2-40B4-BE49-F238E27FC236}">
              <a16:creationId xmlns:a16="http://schemas.microsoft.com/office/drawing/2014/main" id="{7261576D-FB35-4F8F-9A70-3979858275A9}"/>
            </a:ext>
          </a:extLst>
        </xdr:cNvPr>
        <xdr:cNvSpPr/>
      </xdr:nvSpPr>
      <xdr:spPr>
        <a:xfrm>
          <a:off x="5048250" y="12600623"/>
          <a:ext cx="3771900" cy="472440"/>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ガイドライン等を参照し計算してください</a:t>
          </a:r>
          <a:endParaRPr kumimoji="1" lang="en-US" altLang="ja-JP" sz="14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twoCellAnchor>
    <xdr:from>
      <xdr:col>0</xdr:col>
      <xdr:colOff>95251</xdr:colOff>
      <xdr:row>51</xdr:row>
      <xdr:rowOff>0</xdr:rowOff>
    </xdr:from>
    <xdr:to>
      <xdr:col>5</xdr:col>
      <xdr:colOff>485775</xdr:colOff>
      <xdr:row>52</xdr:row>
      <xdr:rowOff>238126</xdr:rowOff>
    </xdr:to>
    <xdr:sp macro="" textlink="">
      <xdr:nvSpPr>
        <xdr:cNvPr id="30" name="四角形: 対角を丸める 29">
          <a:extLst>
            <a:ext uri="{FF2B5EF4-FFF2-40B4-BE49-F238E27FC236}">
              <a16:creationId xmlns:a16="http://schemas.microsoft.com/office/drawing/2014/main" id="{AF47D423-08E2-4CCB-9A4C-301A1478B890}"/>
            </a:ext>
          </a:extLst>
        </xdr:cNvPr>
        <xdr:cNvSpPr/>
      </xdr:nvSpPr>
      <xdr:spPr>
        <a:xfrm>
          <a:off x="95251" y="12595860"/>
          <a:ext cx="3819524" cy="481966"/>
        </a:xfrm>
        <a:prstGeom prst="round2DiagRect">
          <a:avLst/>
        </a:prstGeom>
        <a:solidFill>
          <a:srgbClr val="CC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ボイラー効果算定ツールを利用できます！</a:t>
          </a:r>
          <a:endParaRPr kumimoji="1" lang="en-US" altLang="ja-JP" sz="14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twoCellAnchor>
    <xdr:from>
      <xdr:col>0</xdr:col>
      <xdr:colOff>510540</xdr:colOff>
      <xdr:row>25</xdr:row>
      <xdr:rowOff>33001</xdr:rowOff>
    </xdr:from>
    <xdr:to>
      <xdr:col>4</xdr:col>
      <xdr:colOff>643890</xdr:colOff>
      <xdr:row>27</xdr:row>
      <xdr:rowOff>52050</xdr:rowOff>
    </xdr:to>
    <xdr:sp macro="" textlink="">
      <xdr:nvSpPr>
        <xdr:cNvPr id="31" name="フローチャート: 代替処理 30">
          <a:extLst>
            <a:ext uri="{FF2B5EF4-FFF2-40B4-BE49-F238E27FC236}">
              <a16:creationId xmlns:a16="http://schemas.microsoft.com/office/drawing/2014/main" id="{9976E3B5-3F8F-4FD6-B09E-A2660D2E7F60}"/>
            </a:ext>
          </a:extLst>
        </xdr:cNvPr>
        <xdr:cNvSpPr/>
      </xdr:nvSpPr>
      <xdr:spPr>
        <a:xfrm>
          <a:off x="510540" y="6289021"/>
          <a:ext cx="2876550" cy="506729"/>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現在お使いのボイラーは</a:t>
          </a:r>
          <a:r>
            <a:rPr kumimoji="1" lang="en-US" altLang="ja-JP"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1</a:t>
          </a:r>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台ですか？</a:t>
          </a:r>
        </a:p>
      </xdr:txBody>
    </xdr:sp>
    <xdr:clientData/>
  </xdr:twoCellAnchor>
  <xdr:twoCellAnchor>
    <xdr:from>
      <xdr:col>0</xdr:col>
      <xdr:colOff>534352</xdr:colOff>
      <xdr:row>31</xdr:row>
      <xdr:rowOff>9525</xdr:rowOff>
    </xdr:from>
    <xdr:to>
      <xdr:col>4</xdr:col>
      <xdr:colOff>671152</xdr:colOff>
      <xdr:row>33</xdr:row>
      <xdr:rowOff>234225</xdr:rowOff>
    </xdr:to>
    <xdr:sp macro="" textlink="">
      <xdr:nvSpPr>
        <xdr:cNvPr id="32" name="フローチャート: 代替処理 31">
          <a:extLst>
            <a:ext uri="{FF2B5EF4-FFF2-40B4-BE49-F238E27FC236}">
              <a16:creationId xmlns:a16="http://schemas.microsoft.com/office/drawing/2014/main" id="{4BDA8684-320A-44CD-8564-CDA4BA2F429B}"/>
            </a:ext>
          </a:extLst>
        </xdr:cNvPr>
        <xdr:cNvSpPr/>
      </xdr:nvSpPr>
      <xdr:spPr>
        <a:xfrm>
          <a:off x="534352" y="7728585"/>
          <a:ext cx="2880000" cy="712380"/>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現在お使いのボイラーの補給水の予熱は、ボイラー内で行われていますか？</a:t>
          </a:r>
        </a:p>
      </xdr:txBody>
    </xdr:sp>
    <xdr:clientData/>
  </xdr:twoCellAnchor>
  <xdr:twoCellAnchor>
    <xdr:from>
      <xdr:col>12</xdr:col>
      <xdr:colOff>114300</xdr:colOff>
      <xdr:row>9</xdr:row>
      <xdr:rowOff>19051</xdr:rowOff>
    </xdr:from>
    <xdr:to>
      <xdr:col>12</xdr:col>
      <xdr:colOff>114300</xdr:colOff>
      <xdr:row>50</xdr:row>
      <xdr:rowOff>180975</xdr:rowOff>
    </xdr:to>
    <xdr:cxnSp macro="">
      <xdr:nvCxnSpPr>
        <xdr:cNvPr id="33" name="直線矢印コネクタ 32">
          <a:extLst>
            <a:ext uri="{FF2B5EF4-FFF2-40B4-BE49-F238E27FC236}">
              <a16:creationId xmlns:a16="http://schemas.microsoft.com/office/drawing/2014/main" id="{EA09D75B-33EC-40E4-9E9B-873A765991C2}"/>
            </a:ext>
          </a:extLst>
        </xdr:cNvPr>
        <xdr:cNvCxnSpPr/>
      </xdr:nvCxnSpPr>
      <xdr:spPr>
        <a:xfrm>
          <a:off x="8343900" y="2373631"/>
          <a:ext cx="0" cy="10159364"/>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39053</xdr:colOff>
      <xdr:row>15</xdr:row>
      <xdr:rowOff>200024</xdr:rowOff>
    </xdr:from>
    <xdr:to>
      <xdr:col>2</xdr:col>
      <xdr:colOff>643890</xdr:colOff>
      <xdr:row>18</xdr:row>
      <xdr:rowOff>238125</xdr:rowOff>
    </xdr:to>
    <xdr:sp macro="" textlink="">
      <xdr:nvSpPr>
        <xdr:cNvPr id="34" name="フローチャート: 代替処理 33">
          <a:extLst>
            <a:ext uri="{FF2B5EF4-FFF2-40B4-BE49-F238E27FC236}">
              <a16:creationId xmlns:a16="http://schemas.microsoft.com/office/drawing/2014/main" id="{5CCF1029-C5C2-4A20-B189-0D673CCC695D}"/>
            </a:ext>
          </a:extLst>
        </xdr:cNvPr>
        <xdr:cNvSpPr/>
      </xdr:nvSpPr>
      <xdr:spPr>
        <a:xfrm>
          <a:off x="39053" y="4017644"/>
          <a:ext cx="1976437" cy="769621"/>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現在お使いの燃料は更新対象のボイラーのみで使用していますか？</a:t>
          </a:r>
        </a:p>
      </xdr:txBody>
    </xdr:sp>
    <xdr:clientData/>
  </xdr:twoCellAnchor>
  <xdr:twoCellAnchor>
    <xdr:from>
      <xdr:col>0</xdr:col>
      <xdr:colOff>428625</xdr:colOff>
      <xdr:row>0</xdr:row>
      <xdr:rowOff>176211</xdr:rowOff>
    </xdr:from>
    <xdr:to>
      <xdr:col>12</xdr:col>
      <xdr:colOff>266700</xdr:colOff>
      <xdr:row>1</xdr:row>
      <xdr:rowOff>200025</xdr:rowOff>
    </xdr:to>
    <xdr:sp macro="" textlink="">
      <xdr:nvSpPr>
        <xdr:cNvPr id="35" name="テキスト ボックス 34">
          <a:extLst>
            <a:ext uri="{FF2B5EF4-FFF2-40B4-BE49-F238E27FC236}">
              <a16:creationId xmlns:a16="http://schemas.microsoft.com/office/drawing/2014/main" id="{089287CB-1045-4F1C-A282-D7330C8A387B}"/>
            </a:ext>
          </a:extLst>
        </xdr:cNvPr>
        <xdr:cNvSpPr txBox="1"/>
      </xdr:nvSpPr>
      <xdr:spPr>
        <a:xfrm>
          <a:off x="428625" y="176211"/>
          <a:ext cx="8067675" cy="427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solidFill>
                <a:schemeClr val="bg1"/>
              </a:solidFill>
              <a:latin typeface="Arial" panose="020B0604020202020204" pitchFamily="34" charset="0"/>
              <a:ea typeface="BIZ UDPゴシック" panose="020B0400000000000000" pitchFamily="50" charset="-128"/>
              <a:cs typeface="Arial" panose="020B0604020202020204" pitchFamily="34" charset="0"/>
            </a:rPr>
            <a:t>設備更新等による</a:t>
          </a:r>
          <a:r>
            <a:rPr kumimoji="1" lang="en-US" altLang="ja-JP" sz="1600" b="1">
              <a:solidFill>
                <a:schemeClr val="bg1"/>
              </a:solidFill>
              <a:latin typeface="Arial" panose="020B0604020202020204" pitchFamily="34" charset="0"/>
              <a:ea typeface="BIZ UDPゴシック" panose="020B0400000000000000" pitchFamily="50" charset="-128"/>
              <a:cs typeface="Arial" panose="020B0604020202020204" pitchFamily="34" charset="0"/>
            </a:rPr>
            <a:t>CO</a:t>
          </a:r>
          <a:r>
            <a:rPr kumimoji="1" lang="en-US" altLang="ja-JP" sz="1600" b="1" baseline="-25000">
              <a:solidFill>
                <a:schemeClr val="bg1"/>
              </a:solidFill>
              <a:latin typeface="Arial" panose="020B0604020202020204" pitchFamily="34" charset="0"/>
              <a:ea typeface="BIZ UDPゴシック" panose="020B0400000000000000" pitchFamily="50" charset="-128"/>
              <a:cs typeface="Arial" panose="020B0604020202020204" pitchFamily="34" charset="0"/>
            </a:rPr>
            <a:t>2</a:t>
          </a:r>
          <a:r>
            <a:rPr kumimoji="1" lang="ja-JP" altLang="en-US" sz="1600" b="1">
              <a:solidFill>
                <a:schemeClr val="bg1"/>
              </a:solidFill>
              <a:latin typeface="Arial" panose="020B0604020202020204" pitchFamily="34" charset="0"/>
              <a:ea typeface="BIZ UDPゴシック" panose="020B0400000000000000" pitchFamily="50" charset="-128"/>
              <a:cs typeface="Arial" panose="020B0604020202020204" pitchFamily="34" charset="0"/>
            </a:rPr>
            <a:t>削減効果の算定ツール　（ボイラーの燃料転換、高効率化）　</a:t>
          </a:r>
          <a:r>
            <a:rPr kumimoji="1" lang="en-US" altLang="ja-JP" sz="1000" b="1">
              <a:solidFill>
                <a:schemeClr val="bg1"/>
              </a:solidFill>
              <a:latin typeface="Arial" panose="020B0604020202020204" pitchFamily="34" charset="0"/>
              <a:ea typeface="BIZ UDPゴシック" panose="020B0400000000000000" pitchFamily="50" charset="-128"/>
              <a:cs typeface="Arial" panose="020B0604020202020204" pitchFamily="34" charset="0"/>
            </a:rPr>
            <a:t>Ver. 1.0.2</a:t>
          </a:r>
          <a:endParaRPr kumimoji="1" lang="ja-JP" altLang="en-US" sz="1000" b="1">
            <a:solidFill>
              <a:schemeClr val="bg1"/>
            </a:solidFill>
            <a:latin typeface="Arial" panose="020B0604020202020204" pitchFamily="34" charset="0"/>
            <a:ea typeface="BIZ UDPゴシック" panose="020B0400000000000000" pitchFamily="50" charset="-128"/>
            <a:cs typeface="Arial" panose="020B0604020202020204" pitchFamily="34" charset="0"/>
          </a:endParaRPr>
        </a:p>
      </xdr:txBody>
    </xdr:sp>
    <xdr:clientData/>
  </xdr:twoCellAnchor>
  <xdr:twoCellAnchor>
    <xdr:from>
      <xdr:col>0</xdr:col>
      <xdr:colOff>415291</xdr:colOff>
      <xdr:row>3</xdr:row>
      <xdr:rowOff>9525</xdr:rowOff>
    </xdr:from>
    <xdr:to>
      <xdr:col>3</xdr:col>
      <xdr:colOff>596265</xdr:colOff>
      <xdr:row>4</xdr:row>
      <xdr:rowOff>161925</xdr:rowOff>
    </xdr:to>
    <xdr:sp macro="" textlink="">
      <xdr:nvSpPr>
        <xdr:cNvPr id="36" name="四角形: 対角を丸める 35">
          <a:extLst>
            <a:ext uri="{FF2B5EF4-FFF2-40B4-BE49-F238E27FC236}">
              <a16:creationId xmlns:a16="http://schemas.microsoft.com/office/drawing/2014/main" id="{C24EDA3D-DCDC-49F1-A003-B3489AF4B4E0}"/>
            </a:ext>
          </a:extLst>
        </xdr:cNvPr>
        <xdr:cNvSpPr/>
      </xdr:nvSpPr>
      <xdr:spPr>
        <a:xfrm>
          <a:off x="415291" y="901065"/>
          <a:ext cx="2238374" cy="396240"/>
        </a:xfrm>
        <a:prstGeom prst="round2DiagRect">
          <a:avLst/>
        </a:prstGeom>
        <a:solidFill>
          <a:srgbClr val="CCFFCC"/>
        </a:solid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スタート</a:t>
          </a:r>
          <a:endParaRPr kumimoji="1" lang="en-US" altLang="ja-JP" sz="1400" b="0" cap="none" spc="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oneCellAnchor>
    <xdr:from>
      <xdr:col>5</xdr:col>
      <xdr:colOff>634365</xdr:colOff>
      <xdr:row>8</xdr:row>
      <xdr:rowOff>9525</xdr:rowOff>
    </xdr:from>
    <xdr:ext cx="560410" cy="259045"/>
    <xdr:sp macro="" textlink="">
      <xdr:nvSpPr>
        <xdr:cNvPr id="38" name="テキスト ボックス 37">
          <a:extLst>
            <a:ext uri="{FF2B5EF4-FFF2-40B4-BE49-F238E27FC236}">
              <a16:creationId xmlns:a16="http://schemas.microsoft.com/office/drawing/2014/main" id="{2328DD88-EF35-498C-B7AE-876E388C4897}"/>
            </a:ext>
          </a:extLst>
        </xdr:cNvPr>
        <xdr:cNvSpPr txBox="1"/>
      </xdr:nvSpPr>
      <xdr:spPr>
        <a:xfrm>
          <a:off x="4063365" y="212026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twoCellAnchor>
    <xdr:from>
      <xdr:col>0</xdr:col>
      <xdr:colOff>619125</xdr:colOff>
      <xdr:row>44</xdr:row>
      <xdr:rowOff>233363</xdr:rowOff>
    </xdr:from>
    <xdr:to>
      <xdr:col>5</xdr:col>
      <xdr:colOff>70125</xdr:colOff>
      <xdr:row>46</xdr:row>
      <xdr:rowOff>214312</xdr:rowOff>
    </xdr:to>
    <xdr:sp macro="" textlink="">
      <xdr:nvSpPr>
        <xdr:cNvPr id="39" name="フローチャート: 代替処理 38">
          <a:extLst>
            <a:ext uri="{FF2B5EF4-FFF2-40B4-BE49-F238E27FC236}">
              <a16:creationId xmlns:a16="http://schemas.microsoft.com/office/drawing/2014/main" id="{A6BCAA45-53E3-43AA-A3C9-BB81D076EFC8}"/>
            </a:ext>
          </a:extLst>
        </xdr:cNvPr>
        <xdr:cNvSpPr/>
      </xdr:nvSpPr>
      <xdr:spPr>
        <a:xfrm>
          <a:off x="619125" y="11122343"/>
          <a:ext cx="2880000" cy="468629"/>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導入予定のボイラーは</a:t>
          </a:r>
          <a:r>
            <a:rPr kumimoji="1" lang="en-US" altLang="ja-JP"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1</a:t>
          </a:r>
          <a:r>
            <a:rPr kumimoji="1" lang="ja-JP" altLang="en-US"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台ですか？</a:t>
          </a:r>
        </a:p>
      </xdr:txBody>
    </xdr:sp>
    <xdr:clientData/>
  </xdr:twoCellAnchor>
  <xdr:oneCellAnchor>
    <xdr:from>
      <xdr:col>5</xdr:col>
      <xdr:colOff>43815</xdr:colOff>
      <xdr:row>32</xdr:row>
      <xdr:rowOff>188595</xdr:rowOff>
    </xdr:from>
    <xdr:ext cx="4705350" cy="275717"/>
    <xdr:sp macro="" textlink="">
      <xdr:nvSpPr>
        <xdr:cNvPr id="40" name="テキスト ボックス 39">
          <a:extLst>
            <a:ext uri="{FF2B5EF4-FFF2-40B4-BE49-F238E27FC236}">
              <a16:creationId xmlns:a16="http://schemas.microsoft.com/office/drawing/2014/main" id="{F21E6E26-1EB0-430D-880C-C6668BDCCE22}"/>
            </a:ext>
          </a:extLst>
        </xdr:cNvPr>
        <xdr:cNvSpPr txBox="1"/>
      </xdr:nvSpPr>
      <xdr:spPr>
        <a:xfrm>
          <a:off x="3472815" y="8151495"/>
          <a:ext cx="470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（例：ドレンあるいはボイラー外の排熱等も用いて給水予熱しているなど）</a:t>
          </a:r>
          <a:endPar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oneCellAnchor>
  <xdr:oneCellAnchor>
    <xdr:from>
      <xdr:col>2</xdr:col>
      <xdr:colOff>624840</xdr:colOff>
      <xdr:row>17</xdr:row>
      <xdr:rowOff>180973</xdr:rowOff>
    </xdr:from>
    <xdr:ext cx="1809750" cy="642484"/>
    <xdr:sp macro="" textlink="">
      <xdr:nvSpPr>
        <xdr:cNvPr id="41" name="テキスト ボックス 40">
          <a:extLst>
            <a:ext uri="{FF2B5EF4-FFF2-40B4-BE49-F238E27FC236}">
              <a16:creationId xmlns:a16="http://schemas.microsoft.com/office/drawing/2014/main" id="{E55D8309-660A-4F4E-A05C-462A13707675}"/>
            </a:ext>
          </a:extLst>
        </xdr:cNvPr>
        <xdr:cNvSpPr txBox="1"/>
      </xdr:nvSpPr>
      <xdr:spPr>
        <a:xfrm>
          <a:off x="1996440" y="4486273"/>
          <a:ext cx="18097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baseline="0">
              <a:effectLst/>
              <a:latin typeface="Arial" panose="020B0604020202020204" pitchFamily="34" charset="0"/>
              <a:ea typeface="ＭＳ Ｐゴシック" panose="020B0600070205080204" pitchFamily="50" charset="-128"/>
              <a:cs typeface="Arial" panose="020B0604020202020204" pitchFamily="34" charset="0"/>
            </a:rPr>
            <a:t>（例：ボイラー以外の他の設備でも同じ燃料を使用しているなど）</a:t>
          </a:r>
          <a:endParaRPr kumimoji="1" lang="en-US" altLang="ja-JP" sz="1100" b="0" baseline="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oneCellAnchor>
  <xdr:twoCellAnchor>
    <xdr:from>
      <xdr:col>0</xdr:col>
      <xdr:colOff>57150</xdr:colOff>
      <xdr:row>6</xdr:row>
      <xdr:rowOff>190501</xdr:rowOff>
    </xdr:from>
    <xdr:to>
      <xdr:col>6</xdr:col>
      <xdr:colOff>9525</xdr:colOff>
      <xdr:row>11</xdr:row>
      <xdr:rowOff>180975</xdr:rowOff>
    </xdr:to>
    <xdr:sp macro="" textlink="">
      <xdr:nvSpPr>
        <xdr:cNvPr id="42" name="フローチャート: 準備 41">
          <a:extLst>
            <a:ext uri="{FF2B5EF4-FFF2-40B4-BE49-F238E27FC236}">
              <a16:creationId xmlns:a16="http://schemas.microsoft.com/office/drawing/2014/main" id="{94A02965-5189-4C15-86AD-7611BD456530}"/>
            </a:ext>
          </a:extLst>
        </xdr:cNvPr>
        <xdr:cNvSpPr/>
      </xdr:nvSpPr>
      <xdr:spPr>
        <a:xfrm>
          <a:off x="57150" y="1813561"/>
          <a:ext cx="4067175" cy="1209674"/>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ysClr val="windowText" lastClr="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180975</xdr:colOff>
      <xdr:row>7</xdr:row>
      <xdr:rowOff>38101</xdr:rowOff>
    </xdr:from>
    <xdr:to>
      <xdr:col>4</xdr:col>
      <xdr:colOff>666750</xdr:colOff>
      <xdr:row>11</xdr:row>
      <xdr:rowOff>190500</xdr:rowOff>
    </xdr:to>
    <xdr:sp macro="" textlink="">
      <xdr:nvSpPr>
        <xdr:cNvPr id="43" name="テキスト ボックス 42">
          <a:extLst>
            <a:ext uri="{FF2B5EF4-FFF2-40B4-BE49-F238E27FC236}">
              <a16:creationId xmlns:a16="http://schemas.microsoft.com/office/drawing/2014/main" id="{79EBDFB7-90EB-4F33-9DF9-462DEB4D16CE}"/>
            </a:ext>
          </a:extLst>
        </xdr:cNvPr>
        <xdr:cNvSpPr txBox="1"/>
      </xdr:nvSpPr>
      <xdr:spPr>
        <a:xfrm>
          <a:off x="866775" y="1905001"/>
          <a:ext cx="2543175" cy="1127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現在お使い</a:t>
          </a:r>
          <a:r>
            <a:rPr kumimoji="1" lang="ja-JP"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の</a:t>
          </a:r>
          <a:r>
            <a:rPr kumimoji="1" lang="ja-JP" altLang="en-US"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ボイラー</a:t>
          </a:r>
          <a:r>
            <a:rPr kumimoji="1" lang="ja-JP"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の燃料は次の</a:t>
          </a:r>
          <a:endParaRPr kumimoji="1" lang="en-US"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r>
            <a:rPr kumimoji="1" lang="ja-JP"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中にありますか？</a:t>
          </a:r>
          <a:endParaRPr kumimoji="1" lang="en-US"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endParaRPr kumimoji="1" lang="en-US"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A</a:t>
          </a: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重油、</a:t>
          </a: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C</a:t>
          </a: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重油、灯油、</a:t>
          </a: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LPG</a:t>
          </a: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LNG</a:t>
          </a:r>
          <a:r>
            <a:rPr kumimoji="1" lang="ja-JP" altLang="en-US"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a:t>
          </a:r>
          <a:endPar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都市ガス</a:t>
          </a:r>
          <a:r>
            <a:rPr kumimoji="1" lang="ja-JP" altLang="en-US"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、電気</a:t>
          </a:r>
          <a:endParaRPr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twoCellAnchor>
    <xdr:from>
      <xdr:col>1</xdr:col>
      <xdr:colOff>209551</xdr:colOff>
      <xdr:row>9</xdr:row>
      <xdr:rowOff>114299</xdr:rowOff>
    </xdr:from>
    <xdr:to>
      <xdr:col>4</xdr:col>
      <xdr:colOff>581025</xdr:colOff>
      <xdr:row>11</xdr:row>
      <xdr:rowOff>38100</xdr:rowOff>
    </xdr:to>
    <xdr:sp macro="" textlink="">
      <xdr:nvSpPr>
        <xdr:cNvPr id="44" name="大かっこ 43">
          <a:extLst>
            <a:ext uri="{FF2B5EF4-FFF2-40B4-BE49-F238E27FC236}">
              <a16:creationId xmlns:a16="http://schemas.microsoft.com/office/drawing/2014/main" id="{8A133DC9-4BCB-4942-B600-EF4CCC87CC75}"/>
            </a:ext>
          </a:extLst>
        </xdr:cNvPr>
        <xdr:cNvSpPr/>
      </xdr:nvSpPr>
      <xdr:spPr>
        <a:xfrm>
          <a:off x="895351" y="2468879"/>
          <a:ext cx="2428874" cy="41148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329567</xdr:colOff>
      <xdr:row>24</xdr:row>
      <xdr:rowOff>19050</xdr:rowOff>
    </xdr:from>
    <xdr:to>
      <xdr:col>10</xdr:col>
      <xdr:colOff>466367</xdr:colOff>
      <xdr:row>27</xdr:row>
      <xdr:rowOff>238125</xdr:rowOff>
    </xdr:to>
    <xdr:sp macro="" textlink="">
      <xdr:nvSpPr>
        <xdr:cNvPr id="45" name="フローチャート: 代替処理 44">
          <a:extLst>
            <a:ext uri="{FF2B5EF4-FFF2-40B4-BE49-F238E27FC236}">
              <a16:creationId xmlns:a16="http://schemas.microsoft.com/office/drawing/2014/main" id="{41481FB6-5F45-46E9-8475-6915596F5C05}"/>
            </a:ext>
          </a:extLst>
        </xdr:cNvPr>
        <xdr:cNvSpPr/>
      </xdr:nvSpPr>
      <xdr:spPr>
        <a:xfrm>
          <a:off x="4444367" y="6031230"/>
          <a:ext cx="2880000" cy="950595"/>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複数のボイラーの効率は同じですか？</a:t>
          </a:r>
          <a:endParaRPr kumimoji="1" lang="en-US" altLang="ja-JP"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a:p>
          <a:pPr algn="l"/>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効率が異なる場合、平均効率で算定を行いますか？</a:t>
          </a:r>
        </a:p>
      </xdr:txBody>
    </xdr:sp>
    <xdr:clientData/>
  </xdr:twoCellAnchor>
  <xdr:twoCellAnchor>
    <xdr:from>
      <xdr:col>0</xdr:col>
      <xdr:colOff>0</xdr:colOff>
      <xdr:row>36</xdr:row>
      <xdr:rowOff>200025</xdr:rowOff>
    </xdr:from>
    <xdr:to>
      <xdr:col>5</xdr:col>
      <xdr:colOff>638175</xdr:colOff>
      <xdr:row>41</xdr:row>
      <xdr:rowOff>190499</xdr:rowOff>
    </xdr:to>
    <xdr:sp macro="" textlink="">
      <xdr:nvSpPr>
        <xdr:cNvPr id="46" name="フローチャート: 準備 45">
          <a:extLst>
            <a:ext uri="{FF2B5EF4-FFF2-40B4-BE49-F238E27FC236}">
              <a16:creationId xmlns:a16="http://schemas.microsoft.com/office/drawing/2014/main" id="{ACA8C610-0E21-43C2-963A-0D0D87891700}"/>
            </a:ext>
          </a:extLst>
        </xdr:cNvPr>
        <xdr:cNvSpPr/>
      </xdr:nvSpPr>
      <xdr:spPr>
        <a:xfrm>
          <a:off x="0" y="9138285"/>
          <a:ext cx="4067175" cy="1209674"/>
        </a:xfrm>
        <a:prstGeom prst="flowChartPreparation">
          <a:avLst/>
        </a:prstGeom>
        <a:solidFill>
          <a:srgbClr val="CCECFF"/>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800"/>
            </a:lnSpc>
          </a:pPr>
          <a:endParaRPr kumimoji="1" lang="ja-JP" altLang="en-US" sz="1050" b="1" cap="none" spc="0">
            <a:ln w="0"/>
            <a:solidFill>
              <a:schemeClr val="bg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186691</xdr:colOff>
      <xdr:row>37</xdr:row>
      <xdr:rowOff>66675</xdr:rowOff>
    </xdr:from>
    <xdr:to>
      <xdr:col>4</xdr:col>
      <xdr:colOff>653415</xdr:colOff>
      <xdr:row>41</xdr:row>
      <xdr:rowOff>219074</xdr:rowOff>
    </xdr:to>
    <xdr:sp macro="" textlink="">
      <xdr:nvSpPr>
        <xdr:cNvPr id="47" name="テキスト ボックス 46">
          <a:extLst>
            <a:ext uri="{FF2B5EF4-FFF2-40B4-BE49-F238E27FC236}">
              <a16:creationId xmlns:a16="http://schemas.microsoft.com/office/drawing/2014/main" id="{6A7CC09D-0B8D-4F6E-BEF3-CA2432E8E77A}"/>
            </a:ext>
          </a:extLst>
        </xdr:cNvPr>
        <xdr:cNvSpPr txBox="1"/>
      </xdr:nvSpPr>
      <xdr:spPr>
        <a:xfrm>
          <a:off x="872491" y="9248775"/>
          <a:ext cx="2524124" cy="1127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導入予定</a:t>
          </a:r>
          <a:r>
            <a:rPr kumimoji="1" lang="ja-JP"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の</a:t>
          </a:r>
          <a:r>
            <a:rPr kumimoji="1" lang="ja-JP" altLang="en-US"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ボイラー</a:t>
          </a:r>
          <a:r>
            <a:rPr kumimoji="1" lang="ja-JP"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の燃料は次の</a:t>
          </a:r>
          <a:endParaRPr kumimoji="1" lang="en-US"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r>
            <a:rPr kumimoji="1" lang="ja-JP"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中にありますか？</a:t>
          </a:r>
          <a:endParaRPr kumimoji="1" lang="en-US"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endParaRPr kumimoji="1" lang="en-US" altLang="ja-JP" sz="1100" b="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A</a:t>
          </a: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重油、</a:t>
          </a: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C</a:t>
          </a: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重油、灯油、</a:t>
          </a: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LPG</a:t>
          </a: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a:t>
          </a:r>
          <a:r>
            <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LNG</a:t>
          </a:r>
          <a:r>
            <a:rPr kumimoji="1" lang="ja-JP" altLang="en-US"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a:t>
          </a:r>
          <a:endParaRPr kumimoji="1" lang="en-US"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都市ガス</a:t>
          </a:r>
          <a:r>
            <a:rPr kumimoji="1" lang="ja-JP" altLang="ja-JP" sz="1100" b="0" baseline="0">
              <a:solidFill>
                <a:schemeClr val="tx1"/>
              </a:solidFill>
              <a:effectLst/>
              <a:latin typeface="+mn-lt"/>
              <a:ea typeface="+mn-ea"/>
              <a:cs typeface="+mn-cs"/>
            </a:rPr>
            <a:t>、木質ペレット</a:t>
          </a:r>
          <a:r>
            <a:rPr kumimoji="1" lang="ja-JP" altLang="en-US"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rPr>
            <a:t>、電気</a:t>
          </a:r>
          <a:endParaRPr lang="ja-JP" altLang="ja-JP" sz="1100" b="0" baseline="0">
            <a:solidFill>
              <a:sysClr val="windowText" lastClr="000000"/>
            </a:solidFill>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twoCellAnchor>
  <xdr:twoCellAnchor>
    <xdr:from>
      <xdr:col>1</xdr:col>
      <xdr:colOff>131446</xdr:colOff>
      <xdr:row>39</xdr:row>
      <xdr:rowOff>121918</xdr:rowOff>
    </xdr:from>
    <xdr:to>
      <xdr:col>4</xdr:col>
      <xdr:colOff>365760</xdr:colOff>
      <xdr:row>41</xdr:row>
      <xdr:rowOff>45719</xdr:rowOff>
    </xdr:to>
    <xdr:sp macro="" textlink="">
      <xdr:nvSpPr>
        <xdr:cNvPr id="48" name="大かっこ 47">
          <a:extLst>
            <a:ext uri="{FF2B5EF4-FFF2-40B4-BE49-F238E27FC236}">
              <a16:creationId xmlns:a16="http://schemas.microsoft.com/office/drawing/2014/main" id="{FBF6FCC7-AFC2-41BE-BCBE-8C7836C5EA85}"/>
            </a:ext>
          </a:extLst>
        </xdr:cNvPr>
        <xdr:cNvSpPr/>
      </xdr:nvSpPr>
      <xdr:spPr>
        <a:xfrm>
          <a:off x="817246" y="9791698"/>
          <a:ext cx="2291714" cy="41148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638175</xdr:colOff>
      <xdr:row>43</xdr:row>
      <xdr:rowOff>238125</xdr:rowOff>
    </xdr:from>
    <xdr:to>
      <xdr:col>11</xdr:col>
      <xdr:colOff>85725</xdr:colOff>
      <xdr:row>47</xdr:row>
      <xdr:rowOff>209550</xdr:rowOff>
    </xdr:to>
    <xdr:sp macro="" textlink="">
      <xdr:nvSpPr>
        <xdr:cNvPr id="49" name="フローチャート: 代替処理 48">
          <a:extLst>
            <a:ext uri="{FF2B5EF4-FFF2-40B4-BE49-F238E27FC236}">
              <a16:creationId xmlns:a16="http://schemas.microsoft.com/office/drawing/2014/main" id="{860A8265-C169-4B54-B727-E4C4129E9B0A}"/>
            </a:ext>
          </a:extLst>
        </xdr:cNvPr>
        <xdr:cNvSpPr/>
      </xdr:nvSpPr>
      <xdr:spPr>
        <a:xfrm>
          <a:off x="4752975" y="10883265"/>
          <a:ext cx="2876550" cy="946785"/>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複数のボイラーの効率は同じですか？</a:t>
          </a:r>
          <a:endParaRPr kumimoji="1" lang="en-US" altLang="ja-JP"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endParaRPr>
        </a:p>
        <a:p>
          <a:pPr algn="l"/>
          <a:r>
            <a:rPr kumimoji="1" lang="ja-JP" altLang="en-US" sz="12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効率が異なる場合、平均効率で算定を行いますか？</a:t>
          </a:r>
        </a:p>
      </xdr:txBody>
    </xdr:sp>
    <xdr:clientData/>
  </xdr:twoCellAnchor>
  <xdr:twoCellAnchor>
    <xdr:from>
      <xdr:col>5</xdr:col>
      <xdr:colOff>358141</xdr:colOff>
      <xdr:row>15</xdr:row>
      <xdr:rowOff>85724</xdr:rowOff>
    </xdr:from>
    <xdr:to>
      <xdr:col>7</xdr:col>
      <xdr:colOff>615315</xdr:colOff>
      <xdr:row>19</xdr:row>
      <xdr:rowOff>104775</xdr:rowOff>
    </xdr:to>
    <xdr:sp macro="" textlink="">
      <xdr:nvSpPr>
        <xdr:cNvPr id="50" name="フローチャート: 代替処理 49">
          <a:extLst>
            <a:ext uri="{FF2B5EF4-FFF2-40B4-BE49-F238E27FC236}">
              <a16:creationId xmlns:a16="http://schemas.microsoft.com/office/drawing/2014/main" id="{D3905579-948E-4666-A4E4-834AD0104C18}"/>
            </a:ext>
          </a:extLst>
        </xdr:cNvPr>
        <xdr:cNvSpPr/>
      </xdr:nvSpPr>
      <xdr:spPr>
        <a:xfrm>
          <a:off x="3787141" y="3903344"/>
          <a:ext cx="1628774" cy="994411"/>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更新対象のボイラーが使用する燃料の使用量を測定していますか？</a:t>
          </a:r>
        </a:p>
      </xdr:txBody>
    </xdr:sp>
    <xdr:clientData/>
  </xdr:twoCellAnchor>
  <xdr:twoCellAnchor>
    <xdr:from>
      <xdr:col>8</xdr:col>
      <xdr:colOff>572452</xdr:colOff>
      <xdr:row>15</xdr:row>
      <xdr:rowOff>95249</xdr:rowOff>
    </xdr:from>
    <xdr:to>
      <xdr:col>11</xdr:col>
      <xdr:colOff>205739</xdr:colOff>
      <xdr:row>19</xdr:row>
      <xdr:rowOff>95250</xdr:rowOff>
    </xdr:to>
    <xdr:sp macro="" textlink="">
      <xdr:nvSpPr>
        <xdr:cNvPr id="51" name="フローチャート: 代替処理 50">
          <a:extLst>
            <a:ext uri="{FF2B5EF4-FFF2-40B4-BE49-F238E27FC236}">
              <a16:creationId xmlns:a16="http://schemas.microsoft.com/office/drawing/2014/main" id="{95EE6214-5689-411D-8B77-A8832A069575}"/>
            </a:ext>
          </a:extLst>
        </xdr:cNvPr>
        <xdr:cNvSpPr/>
      </xdr:nvSpPr>
      <xdr:spPr>
        <a:xfrm>
          <a:off x="6058852" y="3912869"/>
          <a:ext cx="1690687" cy="975361"/>
        </a:xfrm>
        <a:prstGeom prst="flowChartAlternateProcess">
          <a:avLst/>
        </a:prstGeom>
        <a:solidFill>
          <a:srgbClr val="FFFFCC"/>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cap="none" spc="0" baseline="0">
              <a:ln w="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購入量の按分等により、燃料の使用量を概算できますか？</a:t>
          </a:r>
        </a:p>
      </xdr:txBody>
    </xdr:sp>
    <xdr:clientData/>
  </xdr:twoCellAnchor>
  <xdr:oneCellAnchor>
    <xdr:from>
      <xdr:col>5</xdr:col>
      <xdr:colOff>672464</xdr:colOff>
      <xdr:row>9</xdr:row>
      <xdr:rowOff>161925</xdr:rowOff>
    </xdr:from>
    <xdr:ext cx="4067176" cy="642484"/>
    <xdr:sp macro="" textlink="">
      <xdr:nvSpPr>
        <xdr:cNvPr id="52" name="テキスト ボックス 51">
          <a:extLst>
            <a:ext uri="{FF2B5EF4-FFF2-40B4-BE49-F238E27FC236}">
              <a16:creationId xmlns:a16="http://schemas.microsoft.com/office/drawing/2014/main" id="{57DFA05F-A4A2-40A0-95E1-8A19E555B9E2}"/>
            </a:ext>
          </a:extLst>
        </xdr:cNvPr>
        <xdr:cNvSpPr txBox="1"/>
      </xdr:nvSpPr>
      <xdr:spPr>
        <a:xfrm>
          <a:off x="4101464" y="2516505"/>
          <a:ext cx="406717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・燃料供給業者提供の真発熱量（低位発熱量）を計算に使用した</a:t>
          </a:r>
          <a:endPar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endParaRPr>
        </a:p>
        <a:p>
          <a:r>
            <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 い場合も「いいえ」を選択</a:t>
          </a:r>
          <a:endPar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endParaRPr>
        </a:p>
        <a:p>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ja-JP" sz="1100" baseline="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電気：</a:t>
          </a:r>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ヒートポンプ式を除く</a:t>
          </a:r>
          <a:endPar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oneCellAnchor>
  <xdr:twoCellAnchor>
    <xdr:from>
      <xdr:col>5</xdr:col>
      <xdr:colOff>628650</xdr:colOff>
      <xdr:row>9</xdr:row>
      <xdr:rowOff>228602</xdr:rowOff>
    </xdr:from>
    <xdr:to>
      <xdr:col>11</xdr:col>
      <xdr:colOff>647700</xdr:colOff>
      <xdr:row>12</xdr:row>
      <xdr:rowOff>19052</xdr:rowOff>
    </xdr:to>
    <xdr:sp macro="" textlink="">
      <xdr:nvSpPr>
        <xdr:cNvPr id="53" name="中かっこ 52">
          <a:extLst>
            <a:ext uri="{FF2B5EF4-FFF2-40B4-BE49-F238E27FC236}">
              <a16:creationId xmlns:a16="http://schemas.microsoft.com/office/drawing/2014/main" id="{079F46D5-DD05-4B98-AC89-0DD8D5AF9997}"/>
            </a:ext>
          </a:extLst>
        </xdr:cNvPr>
        <xdr:cNvSpPr/>
      </xdr:nvSpPr>
      <xdr:spPr>
        <a:xfrm>
          <a:off x="4057650" y="2583182"/>
          <a:ext cx="4133850" cy="521970"/>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xdr:col>
      <xdr:colOff>5714</xdr:colOff>
      <xdr:row>39</xdr:row>
      <xdr:rowOff>171450</xdr:rowOff>
    </xdr:from>
    <xdr:ext cx="3952876" cy="642484"/>
    <xdr:sp macro="" textlink="">
      <xdr:nvSpPr>
        <xdr:cNvPr id="54" name="テキスト ボックス 53">
          <a:extLst>
            <a:ext uri="{FF2B5EF4-FFF2-40B4-BE49-F238E27FC236}">
              <a16:creationId xmlns:a16="http://schemas.microsoft.com/office/drawing/2014/main" id="{ADC5F86E-C92A-42D6-8D48-7D23FF7C5EB4}"/>
            </a:ext>
          </a:extLst>
        </xdr:cNvPr>
        <xdr:cNvSpPr txBox="1"/>
      </xdr:nvSpPr>
      <xdr:spPr>
        <a:xfrm>
          <a:off x="4120514" y="9841230"/>
          <a:ext cx="395287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・燃料供給業者提供の真発熱量（低位発熱量）を計算に使用</a:t>
          </a:r>
          <a:endPar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endParaRPr>
        </a:p>
        <a:p>
          <a:r>
            <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rPr>
            <a:t> </a:t>
          </a:r>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したい場合も「いいえ」を選択</a:t>
          </a:r>
          <a:endPar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endParaRPr>
        </a:p>
        <a:p>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a:t>
          </a:r>
          <a:r>
            <a:rPr kumimoji="1" lang="ja-JP" altLang="ja-JP" sz="1100" baseline="0">
              <a:solidFill>
                <a:schemeClr val="tx1"/>
              </a:solidFill>
              <a:effectLst/>
              <a:latin typeface="Arial" panose="020B0604020202020204" pitchFamily="34" charset="0"/>
              <a:ea typeface="ＭＳ Ｐゴシック" panose="020B0600070205080204" pitchFamily="50" charset="-128"/>
              <a:cs typeface="Arial" panose="020B0604020202020204" pitchFamily="34" charset="0"/>
            </a:rPr>
            <a:t>電気：</a:t>
          </a:r>
          <a:r>
            <a:rPr kumimoji="1" lang="ja-JP" altLang="en-US" sz="1100" baseline="0">
              <a:effectLst/>
              <a:latin typeface="Arial" panose="020B0604020202020204" pitchFamily="34" charset="0"/>
              <a:ea typeface="ＭＳ Ｐゴシック" panose="020B0600070205080204" pitchFamily="50" charset="-128"/>
              <a:cs typeface="Arial" panose="020B0604020202020204" pitchFamily="34" charset="0"/>
            </a:rPr>
            <a:t>ヒートポンプ式を除く</a:t>
          </a:r>
          <a:endParaRPr kumimoji="1" lang="en-US" altLang="ja-JP" sz="1100" baseline="0">
            <a:effectLst/>
            <a:latin typeface="Arial" panose="020B0604020202020204" pitchFamily="34" charset="0"/>
            <a:ea typeface="ＭＳ Ｐゴシック" panose="020B0600070205080204" pitchFamily="50" charset="-128"/>
            <a:cs typeface="Arial" panose="020B0604020202020204" pitchFamily="34" charset="0"/>
          </a:endParaRPr>
        </a:p>
      </xdr:txBody>
    </xdr:sp>
    <xdr:clientData/>
  </xdr:oneCellAnchor>
  <xdr:twoCellAnchor>
    <xdr:from>
      <xdr:col>5</xdr:col>
      <xdr:colOff>590550</xdr:colOff>
      <xdr:row>39</xdr:row>
      <xdr:rowOff>200027</xdr:rowOff>
    </xdr:from>
    <xdr:to>
      <xdr:col>11</xdr:col>
      <xdr:colOff>561975</xdr:colOff>
      <xdr:row>41</xdr:row>
      <xdr:rowOff>238127</xdr:rowOff>
    </xdr:to>
    <xdr:sp macro="" textlink="">
      <xdr:nvSpPr>
        <xdr:cNvPr id="55" name="中かっこ 54">
          <a:extLst>
            <a:ext uri="{FF2B5EF4-FFF2-40B4-BE49-F238E27FC236}">
              <a16:creationId xmlns:a16="http://schemas.microsoft.com/office/drawing/2014/main" id="{7AC68A82-E539-4731-B7CE-F86AC101D9D4}"/>
            </a:ext>
          </a:extLst>
        </xdr:cNvPr>
        <xdr:cNvSpPr/>
      </xdr:nvSpPr>
      <xdr:spPr>
        <a:xfrm>
          <a:off x="4019550" y="9869807"/>
          <a:ext cx="4086225" cy="525780"/>
        </a:xfrm>
        <a:prstGeom prst="brace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148590</xdr:colOff>
      <xdr:row>11</xdr:row>
      <xdr:rowOff>190500</xdr:rowOff>
    </xdr:from>
    <xdr:ext cx="439864" cy="259045"/>
    <xdr:sp macro="" textlink="">
      <xdr:nvSpPr>
        <xdr:cNvPr id="56" name="テキスト ボックス 55">
          <a:extLst>
            <a:ext uri="{FF2B5EF4-FFF2-40B4-BE49-F238E27FC236}">
              <a16:creationId xmlns:a16="http://schemas.microsoft.com/office/drawing/2014/main" id="{6A603CB4-B28B-4A23-926E-5FC8806192F2}"/>
            </a:ext>
          </a:extLst>
        </xdr:cNvPr>
        <xdr:cNvSpPr txBox="1"/>
      </xdr:nvSpPr>
      <xdr:spPr>
        <a:xfrm>
          <a:off x="834390" y="303276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1</xdr:col>
      <xdr:colOff>148590</xdr:colOff>
      <xdr:row>19</xdr:row>
      <xdr:rowOff>0</xdr:rowOff>
    </xdr:from>
    <xdr:ext cx="439864" cy="259045"/>
    <xdr:sp macro="" textlink="">
      <xdr:nvSpPr>
        <xdr:cNvPr id="57" name="テキスト ボックス 56">
          <a:extLst>
            <a:ext uri="{FF2B5EF4-FFF2-40B4-BE49-F238E27FC236}">
              <a16:creationId xmlns:a16="http://schemas.microsoft.com/office/drawing/2014/main" id="{8E931A61-6003-463A-8FD5-352898AD31FF}"/>
            </a:ext>
          </a:extLst>
        </xdr:cNvPr>
        <xdr:cNvSpPr txBox="1"/>
      </xdr:nvSpPr>
      <xdr:spPr>
        <a:xfrm>
          <a:off x="834390" y="479298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1</xdr:col>
      <xdr:colOff>148590</xdr:colOff>
      <xdr:row>27</xdr:row>
      <xdr:rowOff>57150</xdr:rowOff>
    </xdr:from>
    <xdr:ext cx="439864" cy="259045"/>
    <xdr:sp macro="" textlink="">
      <xdr:nvSpPr>
        <xdr:cNvPr id="58" name="テキスト ボックス 57">
          <a:extLst>
            <a:ext uri="{FF2B5EF4-FFF2-40B4-BE49-F238E27FC236}">
              <a16:creationId xmlns:a16="http://schemas.microsoft.com/office/drawing/2014/main" id="{EC2BEC9F-3973-4C47-A9FB-A7E925EE339D}"/>
            </a:ext>
          </a:extLst>
        </xdr:cNvPr>
        <xdr:cNvSpPr txBox="1"/>
      </xdr:nvSpPr>
      <xdr:spPr>
        <a:xfrm>
          <a:off x="834390" y="680085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1</xdr:col>
      <xdr:colOff>148590</xdr:colOff>
      <xdr:row>34</xdr:row>
      <xdr:rowOff>0</xdr:rowOff>
    </xdr:from>
    <xdr:ext cx="439864" cy="259045"/>
    <xdr:sp macro="" textlink="">
      <xdr:nvSpPr>
        <xdr:cNvPr id="59" name="テキスト ボックス 58">
          <a:extLst>
            <a:ext uri="{FF2B5EF4-FFF2-40B4-BE49-F238E27FC236}">
              <a16:creationId xmlns:a16="http://schemas.microsoft.com/office/drawing/2014/main" id="{4E743AEF-8741-423D-8665-85688D58FFC1}"/>
            </a:ext>
          </a:extLst>
        </xdr:cNvPr>
        <xdr:cNvSpPr txBox="1"/>
      </xdr:nvSpPr>
      <xdr:spPr>
        <a:xfrm>
          <a:off x="834390" y="845058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1</xdr:col>
      <xdr:colOff>171450</xdr:colOff>
      <xdr:row>41</xdr:row>
      <xdr:rowOff>209550</xdr:rowOff>
    </xdr:from>
    <xdr:ext cx="439864" cy="259045"/>
    <xdr:sp macro="" textlink="">
      <xdr:nvSpPr>
        <xdr:cNvPr id="60" name="テキスト ボックス 59">
          <a:extLst>
            <a:ext uri="{FF2B5EF4-FFF2-40B4-BE49-F238E27FC236}">
              <a16:creationId xmlns:a16="http://schemas.microsoft.com/office/drawing/2014/main" id="{B873778F-2F73-4339-B498-FE8AD8DFF6AD}"/>
            </a:ext>
          </a:extLst>
        </xdr:cNvPr>
        <xdr:cNvSpPr txBox="1"/>
      </xdr:nvSpPr>
      <xdr:spPr>
        <a:xfrm>
          <a:off x="857250" y="1036701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1</xdr:col>
      <xdr:colOff>171450</xdr:colOff>
      <xdr:row>46</xdr:row>
      <xdr:rowOff>224790</xdr:rowOff>
    </xdr:from>
    <xdr:ext cx="439864" cy="259045"/>
    <xdr:sp macro="" textlink="">
      <xdr:nvSpPr>
        <xdr:cNvPr id="61" name="テキスト ボックス 60">
          <a:extLst>
            <a:ext uri="{FF2B5EF4-FFF2-40B4-BE49-F238E27FC236}">
              <a16:creationId xmlns:a16="http://schemas.microsoft.com/office/drawing/2014/main" id="{2C1EC0DF-D277-4D91-99BB-56D151A64499}"/>
            </a:ext>
          </a:extLst>
        </xdr:cNvPr>
        <xdr:cNvSpPr txBox="1"/>
      </xdr:nvSpPr>
      <xdr:spPr>
        <a:xfrm>
          <a:off x="857250" y="1160145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2</xdr:col>
      <xdr:colOff>662940</xdr:colOff>
      <xdr:row>15</xdr:row>
      <xdr:rowOff>219075</xdr:rowOff>
    </xdr:from>
    <xdr:ext cx="560410" cy="259045"/>
    <xdr:sp macro="" textlink="">
      <xdr:nvSpPr>
        <xdr:cNvPr id="62" name="テキスト ボックス 61">
          <a:extLst>
            <a:ext uri="{FF2B5EF4-FFF2-40B4-BE49-F238E27FC236}">
              <a16:creationId xmlns:a16="http://schemas.microsoft.com/office/drawing/2014/main" id="{C0286224-0640-4C10-9BA9-707E7A9542E6}"/>
            </a:ext>
          </a:extLst>
        </xdr:cNvPr>
        <xdr:cNvSpPr txBox="1"/>
      </xdr:nvSpPr>
      <xdr:spPr>
        <a:xfrm>
          <a:off x="2034540" y="403669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7</xdr:col>
      <xdr:colOff>638175</xdr:colOff>
      <xdr:row>15</xdr:row>
      <xdr:rowOff>219075</xdr:rowOff>
    </xdr:from>
    <xdr:ext cx="560410" cy="259045"/>
    <xdr:sp macro="" textlink="">
      <xdr:nvSpPr>
        <xdr:cNvPr id="63" name="テキスト ボックス 62">
          <a:extLst>
            <a:ext uri="{FF2B5EF4-FFF2-40B4-BE49-F238E27FC236}">
              <a16:creationId xmlns:a16="http://schemas.microsoft.com/office/drawing/2014/main" id="{F655C3C1-CBB6-44BE-8C23-329758C77510}"/>
            </a:ext>
          </a:extLst>
        </xdr:cNvPr>
        <xdr:cNvSpPr txBox="1"/>
      </xdr:nvSpPr>
      <xdr:spPr>
        <a:xfrm>
          <a:off x="5438775" y="403669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11</xdr:col>
      <xdr:colOff>177165</xdr:colOff>
      <xdr:row>15</xdr:row>
      <xdr:rowOff>219075</xdr:rowOff>
    </xdr:from>
    <xdr:ext cx="560410" cy="259045"/>
    <xdr:sp macro="" textlink="">
      <xdr:nvSpPr>
        <xdr:cNvPr id="64" name="テキスト ボックス 63">
          <a:extLst>
            <a:ext uri="{FF2B5EF4-FFF2-40B4-BE49-F238E27FC236}">
              <a16:creationId xmlns:a16="http://schemas.microsoft.com/office/drawing/2014/main" id="{A7AAB853-AC53-46D1-848B-31AC0D3E0C43}"/>
            </a:ext>
          </a:extLst>
        </xdr:cNvPr>
        <xdr:cNvSpPr txBox="1"/>
      </xdr:nvSpPr>
      <xdr:spPr>
        <a:xfrm>
          <a:off x="7720965" y="403669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6</xdr:col>
      <xdr:colOff>15240</xdr:colOff>
      <xdr:row>19</xdr:row>
      <xdr:rowOff>114300</xdr:rowOff>
    </xdr:from>
    <xdr:ext cx="439864" cy="259045"/>
    <xdr:sp macro="" textlink="">
      <xdr:nvSpPr>
        <xdr:cNvPr id="65" name="テキスト ボックス 64">
          <a:extLst>
            <a:ext uri="{FF2B5EF4-FFF2-40B4-BE49-F238E27FC236}">
              <a16:creationId xmlns:a16="http://schemas.microsoft.com/office/drawing/2014/main" id="{99C6C613-A0B9-44C5-B57D-EDAAE6C96A7D}"/>
            </a:ext>
          </a:extLst>
        </xdr:cNvPr>
        <xdr:cNvSpPr txBox="1"/>
      </xdr:nvSpPr>
      <xdr:spPr>
        <a:xfrm>
          <a:off x="4130040" y="490728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9</xdr:col>
      <xdr:colOff>281940</xdr:colOff>
      <xdr:row>19</xdr:row>
      <xdr:rowOff>114300</xdr:rowOff>
    </xdr:from>
    <xdr:ext cx="439864" cy="259045"/>
    <xdr:sp macro="" textlink="">
      <xdr:nvSpPr>
        <xdr:cNvPr id="66" name="テキスト ボックス 65">
          <a:extLst>
            <a:ext uri="{FF2B5EF4-FFF2-40B4-BE49-F238E27FC236}">
              <a16:creationId xmlns:a16="http://schemas.microsoft.com/office/drawing/2014/main" id="{BD37FB9C-6FCC-426B-B7A0-B1EAE34E64EC}"/>
            </a:ext>
          </a:extLst>
        </xdr:cNvPr>
        <xdr:cNvSpPr txBox="1"/>
      </xdr:nvSpPr>
      <xdr:spPr>
        <a:xfrm>
          <a:off x="6454140" y="4907280"/>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4</xdr:col>
      <xdr:colOff>662940</xdr:colOff>
      <xdr:row>24</xdr:row>
      <xdr:rowOff>200025</xdr:rowOff>
    </xdr:from>
    <xdr:ext cx="560410" cy="259045"/>
    <xdr:sp macro="" textlink="">
      <xdr:nvSpPr>
        <xdr:cNvPr id="67" name="テキスト ボックス 66">
          <a:extLst>
            <a:ext uri="{FF2B5EF4-FFF2-40B4-BE49-F238E27FC236}">
              <a16:creationId xmlns:a16="http://schemas.microsoft.com/office/drawing/2014/main" id="{491C9FAA-2E71-4FA0-AC98-A957FC4E4ABF}"/>
            </a:ext>
          </a:extLst>
        </xdr:cNvPr>
        <xdr:cNvSpPr txBox="1"/>
      </xdr:nvSpPr>
      <xdr:spPr>
        <a:xfrm>
          <a:off x="3406140" y="621220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10</xdr:col>
      <xdr:colOff>491490</xdr:colOff>
      <xdr:row>24</xdr:row>
      <xdr:rowOff>200025</xdr:rowOff>
    </xdr:from>
    <xdr:ext cx="560410" cy="259045"/>
    <xdr:sp macro="" textlink="">
      <xdr:nvSpPr>
        <xdr:cNvPr id="68" name="テキスト ボックス 67">
          <a:extLst>
            <a:ext uri="{FF2B5EF4-FFF2-40B4-BE49-F238E27FC236}">
              <a16:creationId xmlns:a16="http://schemas.microsoft.com/office/drawing/2014/main" id="{4156B7C4-6419-4D4D-9D25-D4F588904562}"/>
            </a:ext>
          </a:extLst>
        </xdr:cNvPr>
        <xdr:cNvSpPr txBox="1"/>
      </xdr:nvSpPr>
      <xdr:spPr>
        <a:xfrm>
          <a:off x="7349490" y="621220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6</xdr:col>
      <xdr:colOff>586740</xdr:colOff>
      <xdr:row>28</xdr:row>
      <xdr:rowOff>9525</xdr:rowOff>
    </xdr:from>
    <xdr:ext cx="439864" cy="259045"/>
    <xdr:sp macro="" textlink="">
      <xdr:nvSpPr>
        <xdr:cNvPr id="69" name="テキスト ボックス 68">
          <a:extLst>
            <a:ext uri="{FF2B5EF4-FFF2-40B4-BE49-F238E27FC236}">
              <a16:creationId xmlns:a16="http://schemas.microsoft.com/office/drawing/2014/main" id="{8C25740C-BCFB-42B5-AC9A-41B3DA840BEE}"/>
            </a:ext>
          </a:extLst>
        </xdr:cNvPr>
        <xdr:cNvSpPr txBox="1"/>
      </xdr:nvSpPr>
      <xdr:spPr>
        <a:xfrm>
          <a:off x="4701540" y="6997065"/>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oneCellAnchor>
    <xdr:from>
      <xdr:col>4</xdr:col>
      <xdr:colOff>662940</xdr:colOff>
      <xdr:row>31</xdr:row>
      <xdr:rowOff>76200</xdr:rowOff>
    </xdr:from>
    <xdr:ext cx="560410" cy="259045"/>
    <xdr:sp macro="" textlink="">
      <xdr:nvSpPr>
        <xdr:cNvPr id="70" name="テキスト ボックス 69">
          <a:extLst>
            <a:ext uri="{FF2B5EF4-FFF2-40B4-BE49-F238E27FC236}">
              <a16:creationId xmlns:a16="http://schemas.microsoft.com/office/drawing/2014/main" id="{AD2769E4-AA82-4531-9B78-0EEF77746E55}"/>
            </a:ext>
          </a:extLst>
        </xdr:cNvPr>
        <xdr:cNvSpPr txBox="1"/>
      </xdr:nvSpPr>
      <xdr:spPr>
        <a:xfrm>
          <a:off x="3406140" y="779526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5</xdr:col>
      <xdr:colOff>552450</xdr:colOff>
      <xdr:row>38</xdr:row>
      <xdr:rowOff>28575</xdr:rowOff>
    </xdr:from>
    <xdr:ext cx="560410" cy="259045"/>
    <xdr:sp macro="" textlink="">
      <xdr:nvSpPr>
        <xdr:cNvPr id="71" name="テキスト ボックス 70">
          <a:extLst>
            <a:ext uri="{FF2B5EF4-FFF2-40B4-BE49-F238E27FC236}">
              <a16:creationId xmlns:a16="http://schemas.microsoft.com/office/drawing/2014/main" id="{3A9438C3-F1DB-4C31-8551-F0A51BE46487}"/>
            </a:ext>
          </a:extLst>
        </xdr:cNvPr>
        <xdr:cNvSpPr txBox="1"/>
      </xdr:nvSpPr>
      <xdr:spPr>
        <a:xfrm>
          <a:off x="3981450" y="9454515"/>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5</xdr:col>
      <xdr:colOff>66675</xdr:colOff>
      <xdr:row>44</xdr:row>
      <xdr:rowOff>152400</xdr:rowOff>
    </xdr:from>
    <xdr:ext cx="560410" cy="259045"/>
    <xdr:sp macro="" textlink="">
      <xdr:nvSpPr>
        <xdr:cNvPr id="72" name="テキスト ボックス 71">
          <a:extLst>
            <a:ext uri="{FF2B5EF4-FFF2-40B4-BE49-F238E27FC236}">
              <a16:creationId xmlns:a16="http://schemas.microsoft.com/office/drawing/2014/main" id="{8C2B453B-5278-414E-91BF-EBA2FA143E24}"/>
            </a:ext>
          </a:extLst>
        </xdr:cNvPr>
        <xdr:cNvSpPr txBox="1"/>
      </xdr:nvSpPr>
      <xdr:spPr>
        <a:xfrm>
          <a:off x="3495675" y="1104138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11</xdr:col>
      <xdr:colOff>76200</xdr:colOff>
      <xdr:row>44</xdr:row>
      <xdr:rowOff>152400</xdr:rowOff>
    </xdr:from>
    <xdr:ext cx="560410" cy="259045"/>
    <xdr:sp macro="" textlink="">
      <xdr:nvSpPr>
        <xdr:cNvPr id="73" name="テキスト ボックス 72">
          <a:extLst>
            <a:ext uri="{FF2B5EF4-FFF2-40B4-BE49-F238E27FC236}">
              <a16:creationId xmlns:a16="http://schemas.microsoft.com/office/drawing/2014/main" id="{486D265F-3D0F-4908-BD32-DE8E45D9B451}"/>
            </a:ext>
          </a:extLst>
        </xdr:cNvPr>
        <xdr:cNvSpPr txBox="1"/>
      </xdr:nvSpPr>
      <xdr:spPr>
        <a:xfrm>
          <a:off x="7620000" y="11041380"/>
          <a:ext cx="5604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いいえ</a:t>
          </a:r>
        </a:p>
      </xdr:txBody>
    </xdr:sp>
    <xdr:clientData/>
  </xdr:oneCellAnchor>
  <xdr:oneCellAnchor>
    <xdr:from>
      <xdr:col>6</xdr:col>
      <xdr:colOff>647700</xdr:colOff>
      <xdr:row>47</xdr:row>
      <xdr:rowOff>219075</xdr:rowOff>
    </xdr:from>
    <xdr:ext cx="439864" cy="259045"/>
    <xdr:sp macro="" textlink="">
      <xdr:nvSpPr>
        <xdr:cNvPr id="74" name="テキスト ボックス 73">
          <a:extLst>
            <a:ext uri="{FF2B5EF4-FFF2-40B4-BE49-F238E27FC236}">
              <a16:creationId xmlns:a16="http://schemas.microsoft.com/office/drawing/2014/main" id="{12702BDA-A939-428F-9A7E-5BEA8841E142}"/>
            </a:ext>
          </a:extLst>
        </xdr:cNvPr>
        <xdr:cNvSpPr txBox="1"/>
      </xdr:nvSpPr>
      <xdr:spPr>
        <a:xfrm>
          <a:off x="4762500" y="11839575"/>
          <a:ext cx="43986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0" baseline="0">
              <a:latin typeface="Arial" panose="020B0604020202020204" pitchFamily="34" charset="0"/>
              <a:ea typeface="ＭＳ Ｐゴシック" panose="020B0600070205080204" pitchFamily="50" charset="-128"/>
              <a:cs typeface="Arial" panose="020B0604020202020204" pitchFamily="34" charset="0"/>
            </a:rPr>
            <a:t>はい</a:t>
          </a:r>
        </a:p>
      </xdr:txBody>
    </xdr:sp>
    <xdr:clientData/>
  </xdr:oneCellAnchor>
  <xdr:twoCellAnchor>
    <xdr:from>
      <xdr:col>2</xdr:col>
      <xdr:colOff>266700</xdr:colOff>
      <xdr:row>19</xdr:row>
      <xdr:rowOff>95250</xdr:rowOff>
    </xdr:from>
    <xdr:to>
      <xdr:col>10</xdr:col>
      <xdr:colOff>53340</xdr:colOff>
      <xdr:row>23</xdr:row>
      <xdr:rowOff>0</xdr:rowOff>
    </xdr:to>
    <xdr:grpSp>
      <xdr:nvGrpSpPr>
        <xdr:cNvPr id="75" name="グループ化 74">
          <a:extLst>
            <a:ext uri="{FF2B5EF4-FFF2-40B4-BE49-F238E27FC236}">
              <a16:creationId xmlns:a16="http://schemas.microsoft.com/office/drawing/2014/main" id="{B119ECA3-5106-4D94-A775-C91119A25D7F}"/>
            </a:ext>
          </a:extLst>
        </xdr:cNvPr>
        <xdr:cNvGrpSpPr/>
      </xdr:nvGrpSpPr>
      <xdr:grpSpPr>
        <a:xfrm>
          <a:off x="1638300" y="4962525"/>
          <a:ext cx="5273040" cy="895350"/>
          <a:chOff x="1638300" y="4962525"/>
          <a:chExt cx="5273040" cy="895350"/>
        </a:xfrm>
      </xdr:grpSpPr>
      <xdr:cxnSp macro="">
        <xdr:nvCxnSpPr>
          <xdr:cNvPr id="76" name="直線矢印コネクタ 75">
            <a:extLst>
              <a:ext uri="{FF2B5EF4-FFF2-40B4-BE49-F238E27FC236}">
                <a16:creationId xmlns:a16="http://schemas.microsoft.com/office/drawing/2014/main" id="{9ABA7DD8-A189-4E56-7684-3436B1B54D13}"/>
              </a:ext>
            </a:extLst>
          </xdr:cNvPr>
          <xdr:cNvCxnSpPr/>
        </xdr:nvCxnSpPr>
        <xdr:spPr>
          <a:xfrm flipH="1">
            <a:off x="1638300" y="5838825"/>
            <a:ext cx="5267325" cy="0"/>
          </a:xfrm>
          <a:prstGeom prst="straightConnector1">
            <a:avLst/>
          </a:prstGeom>
          <a:ln w="63500">
            <a:solidFill>
              <a:schemeClr val="bg2">
                <a:lumMod val="50000"/>
              </a:schemeClr>
            </a:solidFill>
            <a:prstDash val="solid"/>
            <a:tailEnd type="triangle" w="lg" len="sm"/>
          </a:ln>
        </xdr:spPr>
        <xdr:style>
          <a:lnRef idx="2">
            <a:schemeClr val="accent1"/>
          </a:lnRef>
          <a:fillRef idx="0">
            <a:schemeClr val="accent1"/>
          </a:fillRef>
          <a:effectRef idx="1">
            <a:schemeClr val="accent1"/>
          </a:effectRef>
          <a:fontRef idx="minor">
            <a:schemeClr val="tx1"/>
          </a:fontRef>
        </xdr:style>
      </xdr:cxnSp>
      <xdr:cxnSp macro="">
        <xdr:nvCxnSpPr>
          <xdr:cNvPr id="77" name="直線矢印コネクタ 76">
            <a:extLst>
              <a:ext uri="{FF2B5EF4-FFF2-40B4-BE49-F238E27FC236}">
                <a16:creationId xmlns:a16="http://schemas.microsoft.com/office/drawing/2014/main" id="{C7F5CEA9-0FE2-29A7-8DA7-D2BAC59C2873}"/>
              </a:ext>
            </a:extLst>
          </xdr:cNvPr>
          <xdr:cNvCxnSpPr>
            <a:endCxn id="51" idx="2"/>
          </xdr:cNvCxnSpPr>
        </xdr:nvCxnSpPr>
        <xdr:spPr>
          <a:xfrm flipH="1" flipV="1">
            <a:off x="6904196" y="4962525"/>
            <a:ext cx="7144" cy="895350"/>
          </a:xfrm>
          <a:prstGeom prst="straightConnector1">
            <a:avLst/>
          </a:prstGeom>
          <a:ln w="63500">
            <a:solidFill>
              <a:schemeClr val="bg2">
                <a:lumMod val="50000"/>
              </a:schemeClr>
            </a:solidFill>
            <a:prstDash val="solid"/>
            <a:tailEnd type="none" w="lg" len="lg"/>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304801</xdr:colOff>
      <xdr:row>0</xdr:row>
      <xdr:rowOff>19051</xdr:rowOff>
    </xdr:from>
    <xdr:to>
      <xdr:col>12</xdr:col>
      <xdr:colOff>371476</xdr:colOff>
      <xdr:row>0</xdr:row>
      <xdr:rowOff>323851</xdr:rowOff>
    </xdr:to>
    <xdr:sp macro="" textlink="">
      <xdr:nvSpPr>
        <xdr:cNvPr id="7" name="四角形: 角を丸くする 6">
          <a:extLst>
            <a:ext uri="{FF2B5EF4-FFF2-40B4-BE49-F238E27FC236}">
              <a16:creationId xmlns:a16="http://schemas.microsoft.com/office/drawing/2014/main" id="{D6CD91A4-3AE1-4B45-8E36-35BD42E8EF12}"/>
            </a:ext>
          </a:extLst>
        </xdr:cNvPr>
        <xdr:cNvSpPr/>
      </xdr:nvSpPr>
      <xdr:spPr>
        <a:xfrm>
          <a:off x="304801" y="19051"/>
          <a:ext cx="7315200" cy="304800"/>
        </a:xfrm>
        <a:prstGeom prst="roundRect">
          <a:avLst/>
        </a:prstGeom>
        <a:solidFill>
          <a:srgbClr val="008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554338</xdr:colOff>
      <xdr:row>26</xdr:row>
      <xdr:rowOff>157297</xdr:rowOff>
    </xdr:from>
    <xdr:to>
      <xdr:col>9</xdr:col>
      <xdr:colOff>63521</xdr:colOff>
      <xdr:row>29</xdr:row>
      <xdr:rowOff>42078</xdr:rowOff>
    </xdr:to>
    <xdr:grpSp>
      <xdr:nvGrpSpPr>
        <xdr:cNvPr id="5" name="グループ化 4">
          <a:extLst>
            <a:ext uri="{FF2B5EF4-FFF2-40B4-BE49-F238E27FC236}">
              <a16:creationId xmlns:a16="http://schemas.microsoft.com/office/drawing/2014/main" id="{1A9A33EB-47CD-9DC6-9BFF-B80705DB9A3B}"/>
            </a:ext>
          </a:extLst>
        </xdr:cNvPr>
        <xdr:cNvGrpSpPr/>
      </xdr:nvGrpSpPr>
      <xdr:grpSpPr>
        <a:xfrm>
          <a:off x="2468863" y="5938972"/>
          <a:ext cx="3509683" cy="789656"/>
          <a:chOff x="2359656" y="6152371"/>
          <a:chExt cx="3034599" cy="843035"/>
        </a:xfrm>
      </xdr:grpSpPr>
      <xdr:sp macro="" textlink="">
        <xdr:nvSpPr>
          <xdr:cNvPr id="2" name="二等辺三角形 1">
            <a:extLst>
              <a:ext uri="{FF2B5EF4-FFF2-40B4-BE49-F238E27FC236}">
                <a16:creationId xmlns:a16="http://schemas.microsoft.com/office/drawing/2014/main" id="{695B73AB-4F24-7C80-C58E-1493A229CF30}"/>
              </a:ext>
            </a:extLst>
          </xdr:cNvPr>
          <xdr:cNvSpPr/>
        </xdr:nvSpPr>
        <xdr:spPr>
          <a:xfrm rot="10800000">
            <a:off x="2359656" y="6152371"/>
            <a:ext cx="3034599" cy="843035"/>
          </a:xfrm>
          <a:prstGeom prst="triangle">
            <a:avLst>
              <a:gd name="adj" fmla="val 49862"/>
            </a:avLst>
          </a:prstGeom>
          <a:solidFill>
            <a:schemeClr val="bg2">
              <a:lumMod val="9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 name="テキスト ボックス 2">
            <a:extLst>
              <a:ext uri="{FF2B5EF4-FFF2-40B4-BE49-F238E27FC236}">
                <a16:creationId xmlns:a16="http://schemas.microsoft.com/office/drawing/2014/main" id="{1F531AAE-4650-70FC-C8EA-FDD249DB55BA}"/>
              </a:ext>
            </a:extLst>
          </xdr:cNvPr>
          <xdr:cNvSpPr txBox="1"/>
        </xdr:nvSpPr>
        <xdr:spPr>
          <a:xfrm>
            <a:off x="3436681" y="6217401"/>
            <a:ext cx="937044" cy="440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0">
                <a:solidFill>
                  <a:schemeClr val="tx1"/>
                </a:solidFill>
                <a:latin typeface="メイリオ" panose="020B0604030504040204" pitchFamily="50" charset="-128"/>
                <a:ea typeface="メイリオ" panose="020B0604030504040204" pitchFamily="50" charset="-128"/>
              </a:rPr>
              <a:t>計算結果</a:t>
            </a:r>
          </a:p>
        </xdr:txBody>
      </xdr:sp>
    </xdr:grpSp>
    <xdr:clientData/>
  </xdr:twoCellAnchor>
  <xdr:twoCellAnchor>
    <xdr:from>
      <xdr:col>0</xdr:col>
      <xdr:colOff>314326</xdr:colOff>
      <xdr:row>0</xdr:row>
      <xdr:rowOff>1</xdr:rowOff>
    </xdr:from>
    <xdr:to>
      <xdr:col>12</xdr:col>
      <xdr:colOff>323850</xdr:colOff>
      <xdr:row>1</xdr:row>
      <xdr:rowOff>19051</xdr:rowOff>
    </xdr:to>
    <xdr:sp macro="" textlink="">
      <xdr:nvSpPr>
        <xdr:cNvPr id="8" name="テキスト ボックス 7">
          <a:extLst>
            <a:ext uri="{FF2B5EF4-FFF2-40B4-BE49-F238E27FC236}">
              <a16:creationId xmlns:a16="http://schemas.microsoft.com/office/drawing/2014/main" id="{F2ED0DD0-70AA-4258-A2D0-815B10FCBC05}"/>
            </a:ext>
          </a:extLst>
        </xdr:cNvPr>
        <xdr:cNvSpPr txBox="1"/>
      </xdr:nvSpPr>
      <xdr:spPr>
        <a:xfrm>
          <a:off x="314326" y="1"/>
          <a:ext cx="7258049"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設備更新等による</a:t>
          </a:r>
          <a:r>
            <a:rPr kumimoji="1" lang="en-US" altLang="ja-JP"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CO</a:t>
          </a:r>
          <a:r>
            <a:rPr kumimoji="1" lang="en-US" altLang="ja-JP" sz="1400" b="1" baseline="-25000">
              <a:solidFill>
                <a:schemeClr val="bg1"/>
              </a:solidFill>
              <a:latin typeface="Arial" panose="020B0604020202020204" pitchFamily="34" charset="0"/>
              <a:ea typeface="BIZ UDPゴシック" panose="020B0400000000000000" pitchFamily="50" charset="-128"/>
              <a:cs typeface="Arial" panose="020B0604020202020204" pitchFamily="34" charset="0"/>
            </a:rPr>
            <a:t>2</a:t>
          </a:r>
          <a:r>
            <a:rPr kumimoji="1" lang="ja-JP" altLang="en-US" sz="1400" b="1">
              <a:solidFill>
                <a:schemeClr val="bg1"/>
              </a:solidFill>
              <a:latin typeface="Arial" panose="020B0604020202020204" pitchFamily="34" charset="0"/>
              <a:ea typeface="BIZ UDPゴシック" panose="020B0400000000000000" pitchFamily="50" charset="-128"/>
              <a:cs typeface="Arial" panose="020B0604020202020204" pitchFamily="34" charset="0"/>
            </a:rPr>
            <a:t>削減効果の算定ツール　（ボイラーの燃料転換、高効率化）　　</a:t>
          </a:r>
          <a:r>
            <a:rPr kumimoji="1" lang="en-US" altLang="ja-JP" sz="1000" b="1">
              <a:solidFill>
                <a:schemeClr val="bg1"/>
              </a:solidFill>
              <a:latin typeface="Arial" panose="020B0604020202020204" pitchFamily="34" charset="0"/>
              <a:ea typeface="BIZ UDPゴシック" panose="020B0400000000000000" pitchFamily="50" charset="-128"/>
              <a:cs typeface="Arial" panose="020B0604020202020204" pitchFamily="34" charset="0"/>
            </a:rPr>
            <a:t>Ver. 1.0.2</a:t>
          </a:r>
          <a:endParaRPr kumimoji="1" lang="ja-JP" altLang="en-US" sz="1000" b="1">
            <a:solidFill>
              <a:schemeClr val="bg1"/>
            </a:solidFill>
            <a:latin typeface="Arial" panose="020B0604020202020204" pitchFamily="34" charset="0"/>
            <a:ea typeface="BIZ UDPゴシック" panose="020B0400000000000000" pitchFamily="50" charset="-128"/>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330200</xdr:colOff>
      <xdr:row>7</xdr:row>
      <xdr:rowOff>139700</xdr:rowOff>
    </xdr:from>
    <xdr:to>
      <xdr:col>21</xdr:col>
      <xdr:colOff>244475</xdr:colOff>
      <xdr:row>39</xdr:row>
      <xdr:rowOff>98425</xdr:rowOff>
    </xdr:to>
    <xdr:pic>
      <xdr:nvPicPr>
        <xdr:cNvPr id="2" name="図 1">
          <a:extLst>
            <a:ext uri="{FF2B5EF4-FFF2-40B4-BE49-F238E27FC236}">
              <a16:creationId xmlns:a16="http://schemas.microsoft.com/office/drawing/2014/main" id="{48C6A2A1-5D0E-4023-B8A4-3C805C261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64725" y="1863725"/>
          <a:ext cx="5400675" cy="7769225"/>
        </a:xfrm>
        <a:prstGeom prst="rect">
          <a:avLst/>
        </a:prstGeom>
        <a:noFill/>
        <a:ln w="12700">
          <a:solidFill>
            <a:schemeClr val="bg2">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ocuments\R5&#35036;&#27491;&#12288;C&#20107;&#26989;\R5&#35036;&#27491;&#12288;C6013\6013_&#23455;&#26045;&#35336;&#30011;&#26360;J2_rev.xlsm" TargetMode="External"/><Relationship Id="rId1" Type="http://schemas.openxmlformats.org/officeDocument/2006/relationships/externalLinkPath" Target="/Documents/R5&#35036;&#27491;&#12288;C&#20107;&#26989;/R5&#35036;&#27491;&#12288;C6013/6013_&#23455;&#26045;&#35336;&#30011;&#26360;J2_rev.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シート関連図・作成手順】"/>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表紙"/>
      <sheetName val="511脱炭素化計画"/>
      <sheetName val="512排出量(対策なし)根拠"/>
      <sheetName val="主要機器の排出量"/>
      <sheetName val="513設備CO2削減計画"/>
      <sheetName val="521実施体制"/>
      <sheetName val="522実施計画"/>
      <sheetName val="523投資回収計画"/>
      <sheetName val="524設備構成比較"/>
      <sheetName val="対策個票1"/>
      <sheetName val="対策個票１別紙"/>
      <sheetName val="対策個票2"/>
      <sheetName val="対策個票2別紙"/>
      <sheetName val="対策個票3"/>
      <sheetName val="対策個票3別紙"/>
      <sheetName val="対策個票4"/>
      <sheetName val="対策個票5"/>
      <sheetName val="対策個票6"/>
      <sheetName val="542法定耐用年数"/>
      <sheetName val="排出係数・単価表"/>
      <sheetName val="支援実施記録"/>
      <sheetName val="【参考】対策メニューリスト"/>
      <sheetName val="事業報告書用データ転記元シート"/>
      <sheetName val="電灯電力データまとめ"/>
      <sheetName val="工場の稼働時間のまとめ"/>
      <sheetName val="蒸気関連データまとめ"/>
      <sheetName val="蒸気配管からの放熱量"/>
      <sheetName val="3年間実績データ"/>
      <sheetName val="ボイラーデータ"/>
      <sheetName val="LNGタンクデータ"/>
      <sheetName val="GRC工場蒸気流量(富士電機)"/>
      <sheetName val="蒸気流量(oval)"/>
      <sheetName val="非表示_活動量と単位"/>
      <sheetName val="非表示_GJ換算表"/>
      <sheetName val="非表示_対策メニュー"/>
      <sheetName val="非表示_年月・補助金等"/>
      <sheetName val="非表示_活動の種別"/>
      <sheetName val="非表示_業種"/>
      <sheetName val="集計用_算定報告書"/>
      <sheetName val="集計用_脱炭素化&amp;投資回収等"/>
      <sheetName val="集計用_設備CO2削減計画"/>
      <sheetName val="集計用_対策概要"/>
      <sheetName val="集計用_対策効果等"/>
    </sheetNames>
    <sheetDataSet>
      <sheetData sheetId="0" refreshError="1"/>
      <sheetData sheetId="1" refreshError="1"/>
      <sheetData sheetId="2" refreshError="1"/>
      <sheetData sheetId="3" refreshError="1"/>
      <sheetData sheetId="4" refreshError="1"/>
      <sheetData sheetId="5">
        <row r="7">
          <cell r="L7" t="str">
            <v/>
          </cell>
        </row>
        <row r="8">
          <cell r="L8" t="str">
            <v/>
          </cell>
        </row>
        <row r="9">
          <cell r="L9" t="str">
            <v/>
          </cell>
        </row>
        <row r="10">
          <cell r="L10" t="str">
            <v/>
          </cell>
        </row>
        <row r="11">
          <cell r="L11" t="str">
            <v/>
          </cell>
        </row>
        <row r="12">
          <cell r="L12" t="str">
            <v/>
          </cell>
        </row>
        <row r="13">
          <cell r="L13" t="str">
            <v/>
          </cell>
        </row>
        <row r="14">
          <cell r="L14" t="str">
            <v/>
          </cell>
        </row>
        <row r="15">
          <cell r="L15" t="str">
            <v/>
          </cell>
        </row>
        <row r="16">
          <cell r="L16" t="str">
            <v/>
          </cell>
        </row>
        <row r="17">
          <cell r="L17" t="str">
            <v/>
          </cell>
        </row>
        <row r="18">
          <cell r="L18" t="str">
            <v/>
          </cell>
        </row>
        <row r="19">
          <cell r="L19" t="str">
            <v/>
          </cell>
        </row>
        <row r="20">
          <cell r="L20" t="str">
            <v/>
          </cell>
        </row>
        <row r="21">
          <cell r="L21" t="str">
            <v/>
          </cell>
        </row>
        <row r="22">
          <cell r="L22" t="str">
            <v/>
          </cell>
        </row>
        <row r="23">
          <cell r="L23" t="str">
            <v/>
          </cell>
        </row>
        <row r="24">
          <cell r="L24" t="str">
            <v/>
          </cell>
        </row>
        <row r="25">
          <cell r="L25" t="str">
            <v/>
          </cell>
        </row>
        <row r="26">
          <cell r="L26"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9">
          <cell r="U9" t="str">
            <v/>
          </cell>
          <cell r="Y9" t="str">
            <v/>
          </cell>
          <cell r="AC9" t="str">
            <v/>
          </cell>
          <cell r="AG9" t="str">
            <v/>
          </cell>
          <cell r="AK9" t="str">
            <v/>
          </cell>
        </row>
        <row r="10">
          <cell r="U10" t="str">
            <v/>
          </cell>
          <cell r="Y10" t="str">
            <v/>
          </cell>
          <cell r="AC10" t="str">
            <v/>
          </cell>
          <cell r="AG10" t="str">
            <v/>
          </cell>
          <cell r="AK10" t="str">
            <v/>
          </cell>
        </row>
        <row r="11">
          <cell r="U11">
            <v>0</v>
          </cell>
          <cell r="Y11">
            <v>0</v>
          </cell>
          <cell r="AC11">
            <v>0</v>
          </cell>
          <cell r="AG11">
            <v>0</v>
          </cell>
          <cell r="AK11">
            <v>0</v>
          </cell>
        </row>
        <row r="12">
          <cell r="U12">
            <v>0</v>
          </cell>
          <cell r="Y12">
            <v>0</v>
          </cell>
          <cell r="AC12">
            <v>0</v>
          </cell>
          <cell r="AG12">
            <v>0</v>
          </cell>
          <cell r="AK12">
            <v>0</v>
          </cell>
        </row>
        <row r="13">
          <cell r="U13">
            <v>0</v>
          </cell>
          <cell r="Y13">
            <v>0</v>
          </cell>
          <cell r="AC13">
            <v>0</v>
          </cell>
          <cell r="AG13">
            <v>0</v>
          </cell>
          <cell r="AK13">
            <v>0</v>
          </cell>
        </row>
        <row r="14">
          <cell r="U14">
            <v>0</v>
          </cell>
          <cell r="Y14">
            <v>0</v>
          </cell>
          <cell r="AC14">
            <v>0</v>
          </cell>
          <cell r="AG14">
            <v>0</v>
          </cell>
          <cell r="AK14">
            <v>0</v>
          </cell>
        </row>
        <row r="15">
          <cell r="U15" t="str">
            <v>---</v>
          </cell>
          <cell r="Y15" t="str">
            <v>---</v>
          </cell>
          <cell r="AC15" t="str">
            <v>---</v>
          </cell>
          <cell r="AG15" t="str">
            <v>---</v>
          </cell>
          <cell r="AK15" t="str">
            <v>---</v>
          </cell>
        </row>
        <row r="16">
          <cell r="U16">
            <v>0</v>
          </cell>
          <cell r="Y16">
            <v>0</v>
          </cell>
          <cell r="AC16">
            <v>0</v>
          </cell>
          <cell r="AG16">
            <v>0</v>
          </cell>
          <cell r="AK16">
            <v>0</v>
          </cell>
        </row>
        <row r="17">
          <cell r="U17">
            <v>0</v>
          </cell>
          <cell r="Y17">
            <v>0</v>
          </cell>
          <cell r="AC17">
            <v>0</v>
          </cell>
          <cell r="AG17">
            <v>0</v>
          </cell>
          <cell r="AK17">
            <v>0</v>
          </cell>
        </row>
        <row r="18">
          <cell r="U18">
            <v>0</v>
          </cell>
          <cell r="Y18">
            <v>0</v>
          </cell>
          <cell r="AC18">
            <v>0</v>
          </cell>
          <cell r="AG18">
            <v>0</v>
          </cell>
          <cell r="AK18">
            <v>0</v>
          </cell>
        </row>
        <row r="19">
          <cell r="U19">
            <v>0</v>
          </cell>
          <cell r="Y19">
            <v>0</v>
          </cell>
          <cell r="AC19">
            <v>0</v>
          </cell>
          <cell r="AG19">
            <v>0</v>
          </cell>
          <cell r="AK19">
            <v>0</v>
          </cell>
        </row>
        <row r="20">
          <cell r="U20" t="str">
            <v>---</v>
          </cell>
          <cell r="Y20" t="str">
            <v>---</v>
          </cell>
          <cell r="AC20" t="str">
            <v>---</v>
          </cell>
          <cell r="AG20" t="str">
            <v>---</v>
          </cell>
          <cell r="AK20" t="str">
            <v>---</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1">
          <cell r="B11" t="str">
            <v>系統電力①</v>
          </cell>
          <cell r="C11" t="str">
            <v>kWh</v>
          </cell>
          <cell r="E11" t="str">
            <v>---</v>
          </cell>
          <cell r="F11">
            <v>4.3600000000000003E-4</v>
          </cell>
          <cell r="G11" t="str">
            <v>t-CO2/kWh</v>
          </cell>
          <cell r="H11">
            <v>2.92E-2</v>
          </cell>
          <cell r="I11" t="str">
            <v>千円/kWh</v>
          </cell>
          <cell r="J11" t="str">
            <v>2022年度の電気料金(千円)÷2022年度の使用実績(kWh)
29456(千円)÷1008029(kWh)</v>
          </cell>
          <cell r="K11">
            <v>1</v>
          </cell>
        </row>
        <row r="12">
          <cell r="B12" t="str">
            <v>LNG</v>
          </cell>
          <cell r="C12" t="str">
            <v>t</v>
          </cell>
          <cell r="D12">
            <v>54.7</v>
          </cell>
          <cell r="E12" t="str">
            <v>GJ/t</v>
          </cell>
          <cell r="F12">
            <v>5.0999999999999997E-2</v>
          </cell>
          <cell r="G12" t="str">
            <v>t-CO2/GJ</v>
          </cell>
          <cell r="H12">
            <v>133.85</v>
          </cell>
          <cell r="I12" t="str">
            <v>千円/t</v>
          </cell>
          <cell r="J12" t="str">
            <v>2022年度のLNG料金(円)÷2022年度の使用実績(t)
57152(千円)÷427(t)</v>
          </cell>
          <cell r="K12">
            <v>0</v>
          </cell>
        </row>
        <row r="13">
          <cell r="B13" t="str">
            <v>（未選択）</v>
          </cell>
          <cell r="C13" t="str">
            <v/>
          </cell>
          <cell r="E13" t="str">
            <v/>
          </cell>
          <cell r="G13" t="str">
            <v/>
          </cell>
          <cell r="I13" t="str">
            <v/>
          </cell>
          <cell r="K13" t="str">
            <v/>
          </cell>
        </row>
        <row r="14">
          <cell r="B14" t="str">
            <v>（未選択）</v>
          </cell>
          <cell r="C14" t="str">
            <v/>
          </cell>
          <cell r="E14" t="str">
            <v/>
          </cell>
          <cell r="G14" t="str">
            <v/>
          </cell>
          <cell r="I14" t="str">
            <v/>
          </cell>
          <cell r="K14" t="str">
            <v/>
          </cell>
        </row>
        <row r="15">
          <cell r="B15" t="str">
            <v>（未選択）</v>
          </cell>
          <cell r="C15" t="str">
            <v/>
          </cell>
          <cell r="E15" t="str">
            <v/>
          </cell>
          <cell r="G15" t="str">
            <v/>
          </cell>
          <cell r="I15" t="str">
            <v/>
          </cell>
          <cell r="K15" t="str">
            <v/>
          </cell>
        </row>
        <row r="16">
          <cell r="B16" t="str">
            <v>（未選択）</v>
          </cell>
          <cell r="C16" t="str">
            <v/>
          </cell>
          <cell r="E16" t="str">
            <v/>
          </cell>
          <cell r="G16" t="str">
            <v/>
          </cell>
          <cell r="I16" t="str">
            <v/>
          </cell>
          <cell r="K16" t="str">
            <v/>
          </cell>
        </row>
        <row r="17">
          <cell r="B17" t="str">
            <v>（未選択）</v>
          </cell>
          <cell r="C17" t="str">
            <v/>
          </cell>
          <cell r="E17" t="str">
            <v/>
          </cell>
          <cell r="G17" t="str">
            <v/>
          </cell>
          <cell r="I17" t="str">
            <v/>
          </cell>
          <cell r="K17" t="str">
            <v/>
          </cell>
        </row>
        <row r="18">
          <cell r="B18" t="str">
            <v>（未選択）</v>
          </cell>
          <cell r="C18" t="str">
            <v/>
          </cell>
          <cell r="E18" t="str">
            <v/>
          </cell>
          <cell r="G18" t="str">
            <v/>
          </cell>
          <cell r="I18" t="str">
            <v/>
          </cell>
          <cell r="K18" t="str">
            <v/>
          </cell>
        </row>
        <row r="19">
          <cell r="B19" t="str">
            <v>（未選択）</v>
          </cell>
          <cell r="C19" t="str">
            <v/>
          </cell>
          <cell r="E19" t="str">
            <v/>
          </cell>
          <cell r="G19" t="str">
            <v/>
          </cell>
          <cell r="I19" t="str">
            <v/>
          </cell>
          <cell r="K19" t="str">
            <v/>
          </cell>
        </row>
        <row r="20">
          <cell r="B20" t="str">
            <v>（未選択）</v>
          </cell>
          <cell r="C20" t="str">
            <v/>
          </cell>
          <cell r="E20" t="str">
            <v/>
          </cell>
          <cell r="G20" t="str">
            <v/>
          </cell>
          <cell r="I20" t="str">
            <v/>
          </cell>
          <cell r="K20" t="str">
            <v/>
          </cell>
        </row>
        <row r="21">
          <cell r="B21" t="str">
            <v>（未選択）</v>
          </cell>
          <cell r="C21" t="str">
            <v/>
          </cell>
          <cell r="E21" t="str">
            <v/>
          </cell>
          <cell r="G21" t="str">
            <v/>
          </cell>
          <cell r="I21" t="str">
            <v/>
          </cell>
          <cell r="K21" t="str">
            <v/>
          </cell>
        </row>
        <row r="22">
          <cell r="B22" t="str">
            <v>（未使用）</v>
          </cell>
          <cell r="K22">
            <v>1</v>
          </cell>
        </row>
        <row r="23">
          <cell r="B23" t="str">
            <v>（未使用）</v>
          </cell>
          <cell r="K23">
            <v>1</v>
          </cell>
        </row>
        <row r="24">
          <cell r="B24" t="str">
            <v>（未使用）</v>
          </cell>
          <cell r="K24">
            <v>1</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8">
          <cell r="D8" t="str">
            <v>系統電力</v>
          </cell>
          <cell r="E8">
            <v>1</v>
          </cell>
          <cell r="F8" t="str">
            <v>使用量</v>
          </cell>
          <cell r="G8" t="str">
            <v>kWh</v>
          </cell>
          <cell r="H8" t="str">
            <v>---</v>
          </cell>
          <cell r="I8" t="str">
            <v>t-CO2/kWh</v>
          </cell>
          <cell r="J8" t="str">
            <v>対象</v>
          </cell>
          <cell r="Q8" t="str">
            <v>系統電力</v>
          </cell>
          <cell r="R8">
            <v>1</v>
          </cell>
          <cell r="S8" t="str">
            <v>---</v>
          </cell>
          <cell r="T8" t="str">
            <v>---</v>
          </cell>
          <cell r="U8">
            <v>4.3600000000000003E-4</v>
          </cell>
          <cell r="V8" t="str">
            <v>t-CO2/kWh</v>
          </cell>
        </row>
        <row r="9">
          <cell r="D9" t="str">
            <v>輸入原料炭</v>
          </cell>
          <cell r="E9">
            <v>0</v>
          </cell>
          <cell r="F9" t="str">
            <v>使用量</v>
          </cell>
          <cell r="G9" t="str">
            <v>t</v>
          </cell>
          <cell r="H9" t="str">
            <v>GJ/t</v>
          </cell>
          <cell r="I9" t="str">
            <v>t-CO2/GJ</v>
          </cell>
          <cell r="J9" t="str">
            <v>対象</v>
          </cell>
          <cell r="Q9" t="str">
            <v>輸入原料炭</v>
          </cell>
          <cell r="R9">
            <v>0</v>
          </cell>
          <cell r="S9">
            <v>28.7</v>
          </cell>
          <cell r="T9" t="str">
            <v>GJ/t</v>
          </cell>
          <cell r="U9">
            <v>8.9099999999999999E-2</v>
          </cell>
          <cell r="V9" t="str">
            <v>t-CO2/GJ</v>
          </cell>
        </row>
        <row r="10">
          <cell r="D10" t="str">
            <v>国産一般炭</v>
          </cell>
          <cell r="E10">
            <v>0</v>
          </cell>
          <cell r="F10" t="str">
            <v>使用量</v>
          </cell>
          <cell r="G10" t="str">
            <v>t</v>
          </cell>
          <cell r="H10" t="str">
            <v>GJ/t</v>
          </cell>
          <cell r="I10" t="str">
            <v>t-CO2/GJ</v>
          </cell>
          <cell r="J10" t="str">
            <v>対象</v>
          </cell>
          <cell r="Q10" t="str">
            <v>国産一般炭</v>
          </cell>
          <cell r="R10">
            <v>0</v>
          </cell>
          <cell r="S10">
            <v>24.2</v>
          </cell>
          <cell r="T10" t="str">
            <v>GJ/t</v>
          </cell>
          <cell r="U10">
            <v>8.8700000000000001E-2</v>
          </cell>
          <cell r="V10" t="str">
            <v>t-CO2/GJ</v>
          </cell>
        </row>
        <row r="11">
          <cell r="D11" t="str">
            <v>輸入一般炭</v>
          </cell>
          <cell r="E11">
            <v>0</v>
          </cell>
          <cell r="F11" t="str">
            <v>使用量</v>
          </cell>
          <cell r="G11" t="str">
            <v>t</v>
          </cell>
          <cell r="H11" t="str">
            <v>GJ/t</v>
          </cell>
          <cell r="I11" t="str">
            <v>t-CO2/GJ</v>
          </cell>
          <cell r="J11" t="str">
            <v>対象</v>
          </cell>
          <cell r="Q11" t="str">
            <v>輸入一般炭</v>
          </cell>
          <cell r="R11">
            <v>0</v>
          </cell>
          <cell r="S11">
            <v>26.1</v>
          </cell>
          <cell r="T11" t="str">
            <v>GJ/t</v>
          </cell>
          <cell r="U11">
            <v>8.9099999999999999E-2</v>
          </cell>
          <cell r="V11" t="str">
            <v>t-CO2/GJ</v>
          </cell>
        </row>
        <row r="12">
          <cell r="D12" t="str">
            <v>輸入無煙炭</v>
          </cell>
          <cell r="E12">
            <v>0</v>
          </cell>
          <cell r="F12" t="str">
            <v>使用量</v>
          </cell>
          <cell r="G12" t="str">
            <v>t</v>
          </cell>
          <cell r="H12" t="str">
            <v>GJ/t</v>
          </cell>
          <cell r="I12" t="str">
            <v>t-CO2/GJ</v>
          </cell>
          <cell r="J12" t="str">
            <v>対象</v>
          </cell>
          <cell r="Q12" t="str">
            <v>輸入無煙炭</v>
          </cell>
          <cell r="R12">
            <v>0</v>
          </cell>
          <cell r="S12">
            <v>27.8</v>
          </cell>
          <cell r="T12" t="str">
            <v>GJ/t</v>
          </cell>
          <cell r="U12">
            <v>9.5000000000000001E-2</v>
          </cell>
          <cell r="V12" t="str">
            <v>t-CO2/GJ</v>
          </cell>
        </row>
        <row r="13">
          <cell r="D13" t="str">
            <v>コークス</v>
          </cell>
          <cell r="E13">
            <v>0</v>
          </cell>
          <cell r="F13" t="str">
            <v>使用量</v>
          </cell>
          <cell r="G13" t="str">
            <v>t</v>
          </cell>
          <cell r="H13" t="str">
            <v>GJ/t</v>
          </cell>
          <cell r="I13" t="str">
            <v>t-CO2/GJ</v>
          </cell>
          <cell r="J13" t="str">
            <v>対象</v>
          </cell>
          <cell r="Q13" t="str">
            <v>コークス</v>
          </cell>
          <cell r="R13">
            <v>0</v>
          </cell>
          <cell r="S13">
            <v>29</v>
          </cell>
          <cell r="T13" t="str">
            <v>GJ/t</v>
          </cell>
          <cell r="U13">
            <v>0.11</v>
          </cell>
          <cell r="V13" t="str">
            <v>t-CO2/GJ</v>
          </cell>
        </row>
        <row r="14">
          <cell r="D14" t="str">
            <v>原油</v>
          </cell>
          <cell r="E14">
            <v>0</v>
          </cell>
          <cell r="F14" t="str">
            <v>使用量</v>
          </cell>
          <cell r="G14" t="str">
            <v>kl</v>
          </cell>
          <cell r="H14" t="str">
            <v>GJ/kl</v>
          </cell>
          <cell r="I14" t="str">
            <v>t-CO2/GJ</v>
          </cell>
          <cell r="J14" t="str">
            <v>対象</v>
          </cell>
          <cell r="Q14" t="str">
            <v>原油</v>
          </cell>
          <cell r="R14">
            <v>0</v>
          </cell>
          <cell r="S14">
            <v>38.299999999999997</v>
          </cell>
          <cell r="T14" t="str">
            <v>GJ/kl</v>
          </cell>
          <cell r="U14">
            <v>6.9699999999999998E-2</v>
          </cell>
          <cell r="V14" t="str">
            <v>t-CO2/GJ</v>
          </cell>
        </row>
        <row r="15">
          <cell r="D15" t="str">
            <v>ガソリン</v>
          </cell>
          <cell r="E15">
            <v>0</v>
          </cell>
          <cell r="F15" t="str">
            <v>使用量</v>
          </cell>
          <cell r="G15" t="str">
            <v>kl</v>
          </cell>
          <cell r="H15" t="str">
            <v>GJ/kl</v>
          </cell>
          <cell r="I15" t="str">
            <v>t-CO2/GJ</v>
          </cell>
          <cell r="J15" t="str">
            <v>対象</v>
          </cell>
          <cell r="Q15" t="str">
            <v>ガソリン</v>
          </cell>
          <cell r="R15">
            <v>0</v>
          </cell>
          <cell r="S15">
            <v>33.4</v>
          </cell>
          <cell r="T15" t="str">
            <v>GJ/kl</v>
          </cell>
          <cell r="U15">
            <v>6.8599999999999994E-2</v>
          </cell>
          <cell r="V15" t="str">
            <v>t-CO2/GJ</v>
          </cell>
        </row>
        <row r="16">
          <cell r="D16" t="str">
            <v>ナフサ</v>
          </cell>
          <cell r="E16">
            <v>0</v>
          </cell>
          <cell r="F16" t="str">
            <v>使用量</v>
          </cell>
          <cell r="G16" t="str">
            <v>kl</v>
          </cell>
          <cell r="H16" t="str">
            <v>GJ/kl</v>
          </cell>
          <cell r="I16" t="str">
            <v>t-CO2/GJ</v>
          </cell>
          <cell r="J16" t="str">
            <v>対象</v>
          </cell>
          <cell r="Q16" t="str">
            <v>ナフサ</v>
          </cell>
          <cell r="R16">
            <v>0</v>
          </cell>
          <cell r="S16">
            <v>33.299999999999997</v>
          </cell>
          <cell r="T16" t="str">
            <v>GJ/kl</v>
          </cell>
          <cell r="U16">
            <v>6.8199999999999997E-2</v>
          </cell>
          <cell r="V16" t="str">
            <v>t-CO2/GJ</v>
          </cell>
        </row>
        <row r="17">
          <cell r="D17" t="str">
            <v>ジェット燃料</v>
          </cell>
          <cell r="E17">
            <v>0</v>
          </cell>
          <cell r="F17" t="str">
            <v>使用量</v>
          </cell>
          <cell r="G17" t="str">
            <v>kl</v>
          </cell>
          <cell r="H17" t="str">
            <v>GJ/kl</v>
          </cell>
          <cell r="I17" t="str">
            <v>t-CO2/GJ</v>
          </cell>
          <cell r="J17" t="str">
            <v>対象</v>
          </cell>
          <cell r="Q17" t="str">
            <v>ジェット燃料</v>
          </cell>
          <cell r="R17">
            <v>0</v>
          </cell>
          <cell r="S17">
            <v>36.299999999999997</v>
          </cell>
          <cell r="T17" t="str">
            <v>GJ/kl</v>
          </cell>
          <cell r="U17">
            <v>6.8199999999999997E-2</v>
          </cell>
          <cell r="V17" t="str">
            <v>t-CO2/GJ</v>
          </cell>
        </row>
        <row r="18">
          <cell r="D18" t="str">
            <v>灯油</v>
          </cell>
          <cell r="E18">
            <v>0</v>
          </cell>
          <cell r="F18" t="str">
            <v>使用量</v>
          </cell>
          <cell r="G18" t="str">
            <v>kl</v>
          </cell>
          <cell r="H18" t="str">
            <v>GJ/kl</v>
          </cell>
          <cell r="I18" t="str">
            <v>t-CO2/GJ</v>
          </cell>
          <cell r="J18" t="str">
            <v>対象</v>
          </cell>
          <cell r="Q18" t="str">
            <v>灯油</v>
          </cell>
          <cell r="R18">
            <v>0</v>
          </cell>
          <cell r="S18">
            <v>36.5</v>
          </cell>
          <cell r="T18" t="str">
            <v>GJ/kl</v>
          </cell>
          <cell r="U18">
            <v>6.8599999999999994E-2</v>
          </cell>
          <cell r="V18" t="str">
            <v>t-CO2/GJ</v>
          </cell>
        </row>
        <row r="19">
          <cell r="D19" t="str">
            <v>軽油</v>
          </cell>
          <cell r="E19">
            <v>0</v>
          </cell>
          <cell r="F19" t="str">
            <v>使用量</v>
          </cell>
          <cell r="G19" t="str">
            <v>kl</v>
          </cell>
          <cell r="H19" t="str">
            <v>GJ/kl</v>
          </cell>
          <cell r="I19" t="str">
            <v>t-CO2/GJ</v>
          </cell>
          <cell r="J19" t="str">
            <v>対象</v>
          </cell>
          <cell r="Q19" t="str">
            <v>軽油</v>
          </cell>
          <cell r="R19">
            <v>0</v>
          </cell>
          <cell r="S19">
            <v>38</v>
          </cell>
          <cell r="T19" t="str">
            <v>GJ/kl</v>
          </cell>
          <cell r="U19">
            <v>6.8900000000000003E-2</v>
          </cell>
          <cell r="V19" t="str">
            <v>t-CO2/GJ</v>
          </cell>
        </row>
        <row r="20">
          <cell r="D20" t="str">
            <v>A重油</v>
          </cell>
          <cell r="E20">
            <v>0</v>
          </cell>
          <cell r="F20" t="str">
            <v>使用量</v>
          </cell>
          <cell r="G20" t="str">
            <v>kl</v>
          </cell>
          <cell r="H20" t="str">
            <v>GJ/kl</v>
          </cell>
          <cell r="I20" t="str">
            <v>t-CO2/GJ</v>
          </cell>
          <cell r="J20" t="str">
            <v>対象</v>
          </cell>
          <cell r="Q20" t="str">
            <v>A重油</v>
          </cell>
          <cell r="R20">
            <v>0</v>
          </cell>
          <cell r="S20">
            <v>38.9</v>
          </cell>
          <cell r="T20" t="str">
            <v>GJ/kl</v>
          </cell>
          <cell r="U20">
            <v>7.0800000000000002E-2</v>
          </cell>
          <cell r="V20" t="str">
            <v>t-CO2/GJ</v>
          </cell>
        </row>
        <row r="21">
          <cell r="D21" t="str">
            <v>B重油</v>
          </cell>
          <cell r="E21">
            <v>0</v>
          </cell>
          <cell r="F21" t="str">
            <v>使用量</v>
          </cell>
          <cell r="G21" t="str">
            <v>kl</v>
          </cell>
          <cell r="H21" t="str">
            <v>GJ/kl</v>
          </cell>
          <cell r="I21" t="str">
            <v>t-CO2/GJ</v>
          </cell>
          <cell r="J21" t="str">
            <v>対象</v>
          </cell>
          <cell r="Q21" t="str">
            <v>B重油</v>
          </cell>
          <cell r="R21">
            <v>0</v>
          </cell>
          <cell r="S21">
            <v>40.4</v>
          </cell>
          <cell r="T21" t="str">
            <v>GJ/kl</v>
          </cell>
          <cell r="U21">
            <v>7.3300000000000004E-2</v>
          </cell>
          <cell r="V21" t="str">
            <v>t-CO2/GJ</v>
          </cell>
        </row>
        <row r="22">
          <cell r="D22" t="str">
            <v>C重油</v>
          </cell>
          <cell r="E22">
            <v>0</v>
          </cell>
          <cell r="F22" t="str">
            <v>使用量</v>
          </cell>
          <cell r="G22" t="str">
            <v>kl</v>
          </cell>
          <cell r="H22" t="str">
            <v>GJ/kl</v>
          </cell>
          <cell r="I22" t="str">
            <v>t-CO2/GJ</v>
          </cell>
          <cell r="J22" t="str">
            <v>対象</v>
          </cell>
          <cell r="Q22" t="str">
            <v>C重油</v>
          </cell>
          <cell r="R22">
            <v>0</v>
          </cell>
          <cell r="S22">
            <v>41.8</v>
          </cell>
          <cell r="T22" t="str">
            <v>GJ/kl</v>
          </cell>
          <cell r="U22">
            <v>7.4099999999999999E-2</v>
          </cell>
          <cell r="V22" t="str">
            <v>t-CO2/GJ</v>
          </cell>
        </row>
        <row r="23">
          <cell r="D23" t="str">
            <v>潤滑油</v>
          </cell>
          <cell r="E23">
            <v>0</v>
          </cell>
          <cell r="F23" t="str">
            <v>使用量</v>
          </cell>
          <cell r="G23" t="str">
            <v>kl</v>
          </cell>
          <cell r="H23" t="str">
            <v>GJ/kl</v>
          </cell>
          <cell r="I23" t="str">
            <v>t-CO2/GJ</v>
          </cell>
          <cell r="J23" t="str">
            <v>対象</v>
          </cell>
          <cell r="Q23" t="str">
            <v>潤滑油</v>
          </cell>
          <cell r="R23">
            <v>0</v>
          </cell>
          <cell r="S23">
            <v>40.200000000000003</v>
          </cell>
          <cell r="T23" t="str">
            <v>GJ/kl</v>
          </cell>
          <cell r="U23">
            <v>7.2999999999999995E-2</v>
          </cell>
          <cell r="V23" t="str">
            <v>t-CO2/GJ</v>
          </cell>
        </row>
        <row r="24">
          <cell r="D24" t="str">
            <v>オイルコークス</v>
          </cell>
          <cell r="E24">
            <v>0</v>
          </cell>
          <cell r="F24" t="str">
            <v>使用量</v>
          </cell>
          <cell r="G24" t="str">
            <v>t</v>
          </cell>
          <cell r="H24" t="str">
            <v>GJ/t</v>
          </cell>
          <cell r="I24" t="str">
            <v>t-CO2/GJ</v>
          </cell>
          <cell r="J24" t="str">
            <v>対象</v>
          </cell>
          <cell r="Q24" t="str">
            <v>オイルコークス</v>
          </cell>
          <cell r="R24">
            <v>0</v>
          </cell>
          <cell r="S24">
            <v>33.299999999999997</v>
          </cell>
          <cell r="T24" t="str">
            <v>GJ/t</v>
          </cell>
          <cell r="U24">
            <v>8.9800000000000005E-2</v>
          </cell>
          <cell r="V24" t="str">
            <v>t-CO2/GJ</v>
          </cell>
        </row>
        <row r="25">
          <cell r="D25" t="str">
            <v>LPG</v>
          </cell>
          <cell r="E25">
            <v>0</v>
          </cell>
          <cell r="F25" t="str">
            <v>使用量</v>
          </cell>
          <cell r="G25" t="str">
            <v>t</v>
          </cell>
          <cell r="H25" t="str">
            <v>GJ/t</v>
          </cell>
          <cell r="I25" t="str">
            <v>t-CO2/GJ</v>
          </cell>
          <cell r="J25" t="str">
            <v>対象</v>
          </cell>
          <cell r="Q25" t="str">
            <v>LPG</v>
          </cell>
          <cell r="R25">
            <v>0</v>
          </cell>
          <cell r="S25">
            <v>50.1</v>
          </cell>
          <cell r="T25" t="str">
            <v>GJ/t</v>
          </cell>
          <cell r="U25">
            <v>6.0100000000000001E-2</v>
          </cell>
          <cell r="V25" t="str">
            <v>t-CO2/GJ</v>
          </cell>
        </row>
        <row r="26">
          <cell r="D26" t="str">
            <v>天然ガス</v>
          </cell>
          <cell r="E26">
            <v>0</v>
          </cell>
          <cell r="F26" t="str">
            <v>使用量</v>
          </cell>
          <cell r="G26" t="str">
            <v>千Nm3</v>
          </cell>
          <cell r="H26" t="str">
            <v>GJ/千Nm3</v>
          </cell>
          <cell r="I26" t="str">
            <v>t-CO2/GJ</v>
          </cell>
          <cell r="J26" t="str">
            <v>対象</v>
          </cell>
          <cell r="Q26" t="str">
            <v>天然ガス</v>
          </cell>
          <cell r="R26">
            <v>0</v>
          </cell>
          <cell r="S26">
            <v>42.4</v>
          </cell>
          <cell r="T26" t="str">
            <v>GJ/千Nm3</v>
          </cell>
          <cell r="U26">
            <v>5.0999999999999997E-2</v>
          </cell>
          <cell r="V26" t="str">
            <v>t-CO2/GJ</v>
          </cell>
        </row>
        <row r="27">
          <cell r="D27" t="str">
            <v>LNG</v>
          </cell>
          <cell r="E27">
            <v>0</v>
          </cell>
          <cell r="F27" t="str">
            <v>使用量</v>
          </cell>
          <cell r="G27" t="str">
            <v>t</v>
          </cell>
          <cell r="H27" t="str">
            <v>GJ/t</v>
          </cell>
          <cell r="I27" t="str">
            <v>t-CO2/GJ</v>
          </cell>
          <cell r="J27" t="str">
            <v>対象</v>
          </cell>
          <cell r="Q27" t="str">
            <v>LNG</v>
          </cell>
          <cell r="R27">
            <v>0</v>
          </cell>
          <cell r="S27">
            <v>54.7</v>
          </cell>
          <cell r="T27" t="str">
            <v>GJ/t</v>
          </cell>
          <cell r="U27">
            <v>5.0999999999999997E-2</v>
          </cell>
          <cell r="V27" t="str">
            <v>t-CO2/GJ</v>
          </cell>
        </row>
        <row r="28">
          <cell r="D28" t="str">
            <v>都市ガス</v>
          </cell>
          <cell r="E28">
            <v>0</v>
          </cell>
          <cell r="F28" t="str">
            <v>使用量</v>
          </cell>
          <cell r="G28" t="str">
            <v>千Nm3</v>
          </cell>
          <cell r="H28" t="str">
            <v>GJ/千Nm3</v>
          </cell>
          <cell r="I28" t="str">
            <v>t-CO2/GJ</v>
          </cell>
          <cell r="J28" t="str">
            <v>対象</v>
          </cell>
          <cell r="Q28" t="str">
            <v>都市ガス</v>
          </cell>
          <cell r="R28">
            <v>0</v>
          </cell>
          <cell r="S28" t="str">
            <v>"デフォルト値なし"</v>
          </cell>
          <cell r="T28" t="str">
            <v>GJ/千Nm3</v>
          </cell>
          <cell r="U28">
            <v>5.1299999999999998E-2</v>
          </cell>
          <cell r="V28" t="str">
            <v>t-CO2/GJ</v>
          </cell>
        </row>
        <row r="29">
          <cell r="D29" t="str">
            <v>コールタール</v>
          </cell>
          <cell r="E29">
            <v>0</v>
          </cell>
          <cell r="F29" t="str">
            <v>使用量</v>
          </cell>
          <cell r="G29" t="str">
            <v>t</v>
          </cell>
          <cell r="H29" t="str">
            <v>GJ/t</v>
          </cell>
          <cell r="I29" t="str">
            <v>t-CO2/GJ</v>
          </cell>
          <cell r="J29" t="str">
            <v>対象</v>
          </cell>
          <cell r="Q29" t="str">
            <v>コールタール</v>
          </cell>
          <cell r="R29">
            <v>0</v>
          </cell>
          <cell r="S29">
            <v>37.299999999999997</v>
          </cell>
          <cell r="T29" t="str">
            <v>GJ/t</v>
          </cell>
          <cell r="U29">
            <v>7.6600000000000001E-2</v>
          </cell>
          <cell r="V29" t="str">
            <v>t-CO2/GJ</v>
          </cell>
        </row>
        <row r="30">
          <cell r="D30" t="str">
            <v>アスファルト</v>
          </cell>
          <cell r="E30">
            <v>0</v>
          </cell>
          <cell r="F30" t="str">
            <v>使用量</v>
          </cell>
          <cell r="G30" t="str">
            <v>t</v>
          </cell>
          <cell r="H30" t="str">
            <v>GJ/t</v>
          </cell>
          <cell r="I30" t="str">
            <v>t-CO2/GJ</v>
          </cell>
          <cell r="J30" t="str">
            <v>対象</v>
          </cell>
          <cell r="Q30" t="str">
            <v>アスファルト</v>
          </cell>
          <cell r="R30">
            <v>0</v>
          </cell>
          <cell r="S30">
            <v>40</v>
          </cell>
          <cell r="T30" t="str">
            <v>GJ/t</v>
          </cell>
          <cell r="U30">
            <v>7.6300000000000007E-2</v>
          </cell>
          <cell r="V30" t="str">
            <v>t-CO2/GJ</v>
          </cell>
        </row>
        <row r="31">
          <cell r="D31" t="str">
            <v>NGL・コンデンセート</v>
          </cell>
          <cell r="E31">
            <v>0</v>
          </cell>
          <cell r="F31" t="str">
            <v>使用量</v>
          </cell>
          <cell r="G31" t="str">
            <v>kl</v>
          </cell>
          <cell r="H31" t="str">
            <v>GJ/kl</v>
          </cell>
          <cell r="I31" t="str">
            <v>t-CO2/GJ</v>
          </cell>
          <cell r="J31" t="str">
            <v>対象</v>
          </cell>
          <cell r="Q31" t="str">
            <v>NGL・コンデンセート</v>
          </cell>
          <cell r="R31">
            <v>0</v>
          </cell>
          <cell r="S31">
            <v>34.799999999999997</v>
          </cell>
          <cell r="T31" t="str">
            <v>GJ/kl</v>
          </cell>
          <cell r="U31">
            <v>6.6699999999999995E-2</v>
          </cell>
          <cell r="V31" t="str">
            <v>t-CO2/GJ</v>
          </cell>
        </row>
        <row r="32">
          <cell r="D32" t="str">
            <v>製油所ガス</v>
          </cell>
          <cell r="E32">
            <v>0</v>
          </cell>
          <cell r="F32" t="str">
            <v>使用量</v>
          </cell>
          <cell r="G32" t="str">
            <v>千Nm3</v>
          </cell>
          <cell r="H32" t="str">
            <v>GJ/千Nm3</v>
          </cell>
          <cell r="I32" t="str">
            <v>t-CO2/GJ</v>
          </cell>
          <cell r="J32" t="str">
            <v>対象</v>
          </cell>
          <cell r="Q32" t="str">
            <v>製油所ガス</v>
          </cell>
          <cell r="R32">
            <v>0</v>
          </cell>
          <cell r="S32">
            <v>51</v>
          </cell>
          <cell r="T32" t="str">
            <v>GJ/千Nm3</v>
          </cell>
          <cell r="U32">
            <v>5.28E-2</v>
          </cell>
          <cell r="V32" t="str">
            <v>t-CO2/GJ</v>
          </cell>
        </row>
        <row r="33">
          <cell r="D33" t="str">
            <v>コークス炉ガス</v>
          </cell>
          <cell r="E33">
            <v>0</v>
          </cell>
          <cell r="F33" t="str">
            <v>使用量</v>
          </cell>
          <cell r="G33" t="str">
            <v>千Nm3</v>
          </cell>
          <cell r="H33" t="str">
            <v>GJ/千Nm3</v>
          </cell>
          <cell r="I33" t="str">
            <v>t-CO2/GJ</v>
          </cell>
          <cell r="J33" t="str">
            <v>対象</v>
          </cell>
          <cell r="Q33" t="str">
            <v>コークス炉ガス</v>
          </cell>
          <cell r="R33">
            <v>0</v>
          </cell>
          <cell r="S33">
            <v>20.3</v>
          </cell>
          <cell r="T33" t="str">
            <v>GJ/千Nm3</v>
          </cell>
          <cell r="U33">
            <v>0.04</v>
          </cell>
          <cell r="V33" t="str">
            <v>t-CO2/GJ</v>
          </cell>
        </row>
        <row r="34">
          <cell r="D34" t="str">
            <v>高炉ガス</v>
          </cell>
          <cell r="E34">
            <v>0</v>
          </cell>
          <cell r="F34" t="str">
            <v>使用量</v>
          </cell>
          <cell r="G34" t="str">
            <v>千Nm3</v>
          </cell>
          <cell r="H34" t="str">
            <v>GJ/千Nm3</v>
          </cell>
          <cell r="I34" t="str">
            <v>t-CO2/GJ</v>
          </cell>
          <cell r="J34" t="str">
            <v>対象</v>
          </cell>
          <cell r="Q34" t="str">
            <v>高炉ガス</v>
          </cell>
          <cell r="R34">
            <v>0</v>
          </cell>
          <cell r="S34">
            <v>3.57</v>
          </cell>
          <cell r="T34" t="str">
            <v>GJ/千Nm3</v>
          </cell>
          <cell r="U34">
            <v>9.64E-2</v>
          </cell>
          <cell r="V34" t="str">
            <v>t-CO2/GJ</v>
          </cell>
        </row>
        <row r="35">
          <cell r="D35" t="str">
            <v>転炉ガス</v>
          </cell>
          <cell r="E35">
            <v>0</v>
          </cell>
          <cell r="F35" t="str">
            <v>使用量</v>
          </cell>
          <cell r="G35" t="str">
            <v>千Nm3</v>
          </cell>
          <cell r="H35" t="str">
            <v>GJ/千Nm3</v>
          </cell>
          <cell r="I35" t="str">
            <v>t-CO2/GJ</v>
          </cell>
          <cell r="J35" t="str">
            <v>対象</v>
          </cell>
          <cell r="Q35" t="str">
            <v>転炉ガス</v>
          </cell>
          <cell r="R35">
            <v>0</v>
          </cell>
          <cell r="S35">
            <v>8.33</v>
          </cell>
          <cell r="T35" t="str">
            <v>GJ/千Nm3</v>
          </cell>
          <cell r="U35">
            <v>0.154</v>
          </cell>
          <cell r="V35" t="str">
            <v>t-CO2/GJ</v>
          </cell>
        </row>
        <row r="36">
          <cell r="D36" t="str">
            <v>産業用蒸気</v>
          </cell>
          <cell r="E36">
            <v>1</v>
          </cell>
          <cell r="F36" t="str">
            <v>使用量</v>
          </cell>
          <cell r="G36" t="str">
            <v>GJ</v>
          </cell>
          <cell r="H36" t="str">
            <v>---</v>
          </cell>
          <cell r="I36" t="str">
            <v>t-CO2/GJ</v>
          </cell>
          <cell r="J36" t="str">
            <v>対象</v>
          </cell>
          <cell r="Q36" t="str">
            <v>産業用蒸気</v>
          </cell>
          <cell r="R36">
            <v>1</v>
          </cell>
          <cell r="S36" t="str">
            <v>---</v>
          </cell>
          <cell r="T36" t="str">
            <v>---</v>
          </cell>
          <cell r="U36">
            <v>0.06</v>
          </cell>
          <cell r="V36" t="str">
            <v>t-CO2/GJ</v>
          </cell>
        </row>
        <row r="37">
          <cell r="D37" t="str">
            <v>温水</v>
          </cell>
          <cell r="E37">
            <v>1</v>
          </cell>
          <cell r="F37" t="str">
            <v>使用量</v>
          </cell>
          <cell r="G37" t="str">
            <v>GJ</v>
          </cell>
          <cell r="H37" t="str">
            <v>---</v>
          </cell>
          <cell r="I37" t="str">
            <v>t-CO2/GJ</v>
          </cell>
          <cell r="J37" t="str">
            <v>対象</v>
          </cell>
          <cell r="Q37" t="str">
            <v>温水</v>
          </cell>
          <cell r="R37">
            <v>1</v>
          </cell>
          <cell r="S37" t="str">
            <v>---</v>
          </cell>
          <cell r="T37" t="str">
            <v>---</v>
          </cell>
          <cell r="U37">
            <v>5.7000000000000002E-2</v>
          </cell>
          <cell r="V37" t="str">
            <v>t-CO2/GJ</v>
          </cell>
        </row>
        <row r="38">
          <cell r="D38" t="str">
            <v>冷水</v>
          </cell>
          <cell r="E38">
            <v>1</v>
          </cell>
          <cell r="F38" t="str">
            <v>使用量</v>
          </cell>
          <cell r="G38" t="str">
            <v>GJ</v>
          </cell>
          <cell r="H38" t="str">
            <v>---</v>
          </cell>
          <cell r="I38" t="str">
            <v>t-CO2/GJ</v>
          </cell>
          <cell r="J38" t="str">
            <v>対象</v>
          </cell>
          <cell r="Q38" t="str">
            <v>冷水</v>
          </cell>
          <cell r="R38">
            <v>1</v>
          </cell>
          <cell r="S38" t="str">
            <v>---</v>
          </cell>
          <cell r="T38" t="str">
            <v>---</v>
          </cell>
          <cell r="U38">
            <v>5.7000000000000002E-2</v>
          </cell>
          <cell r="V38" t="str">
            <v>t-CO2/GJ</v>
          </cell>
        </row>
        <row r="39">
          <cell r="D39" t="str">
            <v>蒸気（産業用以外）</v>
          </cell>
          <cell r="E39">
            <v>1</v>
          </cell>
          <cell r="F39" t="str">
            <v>使用量</v>
          </cell>
          <cell r="G39" t="str">
            <v>GJ</v>
          </cell>
          <cell r="H39" t="str">
            <v>---</v>
          </cell>
          <cell r="I39" t="str">
            <v>t-CO2/GJ</v>
          </cell>
          <cell r="J39" t="str">
            <v>対象</v>
          </cell>
          <cell r="Q39" t="str">
            <v>蒸気（産業用以外）</v>
          </cell>
          <cell r="R39">
            <v>1</v>
          </cell>
          <cell r="S39" t="str">
            <v>---</v>
          </cell>
          <cell r="T39" t="str">
            <v>---</v>
          </cell>
          <cell r="U39">
            <v>5.7000000000000002E-2</v>
          </cell>
          <cell r="V39" t="str">
            <v>t-CO2/GJ</v>
          </cell>
        </row>
        <row r="40">
          <cell r="D40" t="str">
            <v>所内消費電力</v>
          </cell>
          <cell r="E40">
            <v>1</v>
          </cell>
          <cell r="F40" t="str">
            <v>---</v>
          </cell>
          <cell r="G40" t="str">
            <v>---</v>
          </cell>
          <cell r="H40" t="str">
            <v>---</v>
          </cell>
          <cell r="I40" t="str">
            <v>---</v>
          </cell>
          <cell r="J40" t="str">
            <v>---</v>
          </cell>
          <cell r="Q40" t="str">
            <v>所内消費電力</v>
          </cell>
          <cell r="R40">
            <v>1</v>
          </cell>
          <cell r="S40" t="str">
            <v>---</v>
          </cell>
          <cell r="T40" t="str">
            <v>---</v>
          </cell>
          <cell r="U40" t="str">
            <v>---</v>
          </cell>
          <cell r="V40" t="str">
            <v>---</v>
          </cell>
        </row>
        <row r="41">
          <cell r="D41" t="str">
            <v>外部供給電力</v>
          </cell>
          <cell r="E41">
            <v>1</v>
          </cell>
          <cell r="F41" t="str">
            <v>---</v>
          </cell>
          <cell r="G41" t="str">
            <v>---</v>
          </cell>
          <cell r="H41" t="str">
            <v>---</v>
          </cell>
          <cell r="I41" t="str">
            <v>---</v>
          </cell>
          <cell r="J41" t="str">
            <v>---</v>
          </cell>
          <cell r="Q41" t="str">
            <v>外部供給電力</v>
          </cell>
          <cell r="R41">
            <v>1</v>
          </cell>
          <cell r="S41" t="str">
            <v>---</v>
          </cell>
          <cell r="T41" t="str">
            <v>---</v>
          </cell>
          <cell r="U41" t="str">
            <v>---</v>
          </cell>
          <cell r="V41" t="str">
            <v>---</v>
          </cell>
        </row>
        <row r="42">
          <cell r="D42" t="str">
            <v>所内消費熱</v>
          </cell>
          <cell r="E42">
            <v>1</v>
          </cell>
          <cell r="F42" t="str">
            <v>---</v>
          </cell>
          <cell r="G42" t="str">
            <v>---</v>
          </cell>
          <cell r="H42" t="str">
            <v>---</v>
          </cell>
          <cell r="I42" t="str">
            <v>---</v>
          </cell>
          <cell r="J42" t="str">
            <v>---</v>
          </cell>
          <cell r="Q42" t="str">
            <v>所内消費熱</v>
          </cell>
          <cell r="R42">
            <v>1</v>
          </cell>
          <cell r="S42" t="str">
            <v>---</v>
          </cell>
          <cell r="T42" t="str">
            <v>---</v>
          </cell>
          <cell r="U42" t="str">
            <v>---</v>
          </cell>
          <cell r="V42" t="str">
            <v>---</v>
          </cell>
        </row>
        <row r="43">
          <cell r="D43" t="str">
            <v>外部供給熱</v>
          </cell>
          <cell r="E43">
            <v>1</v>
          </cell>
          <cell r="F43" t="str">
            <v>---</v>
          </cell>
          <cell r="G43" t="str">
            <v>---</v>
          </cell>
          <cell r="H43" t="str">
            <v>---</v>
          </cell>
          <cell r="I43" t="str">
            <v>---</v>
          </cell>
          <cell r="J43" t="str">
            <v>---</v>
          </cell>
          <cell r="Q43" t="str">
            <v>外部供給熱</v>
          </cell>
          <cell r="R43">
            <v>1</v>
          </cell>
          <cell r="S43" t="str">
            <v>---</v>
          </cell>
          <cell r="T43" t="str">
            <v>---</v>
          </cell>
          <cell r="U43" t="str">
            <v>---</v>
          </cell>
          <cell r="V43" t="str">
            <v>---</v>
          </cell>
        </row>
        <row r="44">
          <cell r="D44" t="str">
            <v>①廃油</v>
          </cell>
          <cell r="E44">
            <v>1</v>
          </cell>
          <cell r="F44" t="str">
            <v>焼却・使用量</v>
          </cell>
          <cell r="G44" t="str">
            <v>t</v>
          </cell>
          <cell r="H44" t="str">
            <v>---</v>
          </cell>
          <cell r="I44" t="str">
            <v>t-CO2/t</v>
          </cell>
          <cell r="J44" t="str">
            <v>---</v>
          </cell>
          <cell r="Q44" t="str">
            <v>①廃油</v>
          </cell>
          <cell r="R44">
            <v>1</v>
          </cell>
          <cell r="S44" t="str">
            <v>---</v>
          </cell>
          <cell r="T44" t="str">
            <v>---</v>
          </cell>
          <cell r="U44">
            <v>2.92</v>
          </cell>
          <cell r="V44" t="str">
            <v>t-CO2/t</v>
          </cell>
        </row>
        <row r="45">
          <cell r="D45" t="str">
            <v>②廃合成繊維</v>
          </cell>
          <cell r="E45">
            <v>1</v>
          </cell>
          <cell r="F45" t="str">
            <v>焼却・使用量</v>
          </cell>
          <cell r="G45" t="str">
            <v>t</v>
          </cell>
          <cell r="H45" t="str">
            <v>---</v>
          </cell>
          <cell r="I45" t="str">
            <v>t-CO2/t</v>
          </cell>
          <cell r="J45" t="str">
            <v>---</v>
          </cell>
          <cell r="Q45" t="str">
            <v>②廃合成繊維</v>
          </cell>
          <cell r="R45">
            <v>1</v>
          </cell>
          <cell r="S45" t="str">
            <v>---</v>
          </cell>
          <cell r="T45" t="str">
            <v>---</v>
          </cell>
          <cell r="U45">
            <v>2.29</v>
          </cell>
          <cell r="V45" t="str">
            <v>t-CO2/t</v>
          </cell>
        </row>
        <row r="46">
          <cell r="D46" t="str">
            <v>③廃ゴムタイヤ</v>
          </cell>
          <cell r="E46">
            <v>1</v>
          </cell>
          <cell r="F46" t="str">
            <v>焼却・使用量</v>
          </cell>
          <cell r="G46" t="str">
            <v>t</v>
          </cell>
          <cell r="H46" t="str">
            <v>---</v>
          </cell>
          <cell r="I46" t="str">
            <v>t-CO2/t</v>
          </cell>
          <cell r="J46" t="str">
            <v>---</v>
          </cell>
          <cell r="Q46" t="str">
            <v>③廃ゴムタイヤ</v>
          </cell>
          <cell r="R46">
            <v>1</v>
          </cell>
          <cell r="S46" t="str">
            <v>---</v>
          </cell>
          <cell r="T46" t="str">
            <v>---</v>
          </cell>
          <cell r="U46">
            <v>1.72</v>
          </cell>
          <cell r="V46" t="str">
            <v>t-CO2/t</v>
          </cell>
        </row>
        <row r="47">
          <cell r="D47" t="str">
            <v>④　②③以外の廃プラスチック類（産業廃棄物）</v>
          </cell>
          <cell r="E47">
            <v>1</v>
          </cell>
          <cell r="F47" t="str">
            <v>焼却・使用量</v>
          </cell>
          <cell r="G47" t="str">
            <v>t</v>
          </cell>
          <cell r="H47" t="str">
            <v>---</v>
          </cell>
          <cell r="I47" t="str">
            <v>t-CO2/t</v>
          </cell>
          <cell r="J47" t="str">
            <v>---</v>
          </cell>
          <cell r="Q47" t="str">
            <v>④　②③以外の廃プラスチック類（産業廃棄物）</v>
          </cell>
          <cell r="R47">
            <v>1</v>
          </cell>
          <cell r="S47" t="str">
            <v>---</v>
          </cell>
          <cell r="T47" t="str">
            <v>---</v>
          </cell>
          <cell r="U47">
            <v>2.5499999999999998</v>
          </cell>
          <cell r="V47" t="str">
            <v>t-CO2/t</v>
          </cell>
        </row>
        <row r="48">
          <cell r="D48" t="str">
            <v>⑤　②③④以外の廃プラスチック類（一般廃棄物）</v>
          </cell>
          <cell r="E48">
            <v>1</v>
          </cell>
          <cell r="F48" t="str">
            <v>焼却・使用量</v>
          </cell>
          <cell r="G48" t="str">
            <v>t</v>
          </cell>
          <cell r="H48" t="str">
            <v>---</v>
          </cell>
          <cell r="I48" t="str">
            <v>t-CO2/t</v>
          </cell>
          <cell r="J48" t="str">
            <v>---</v>
          </cell>
          <cell r="Q48" t="str">
            <v>⑤　②③④以外の廃プラスチック類（一般廃棄物）</v>
          </cell>
          <cell r="R48">
            <v>1</v>
          </cell>
          <cell r="S48" t="str">
            <v>---</v>
          </cell>
          <cell r="T48" t="str">
            <v>---</v>
          </cell>
          <cell r="U48">
            <v>2.77</v>
          </cell>
          <cell r="V48" t="str">
            <v>t-CO2/t</v>
          </cell>
        </row>
        <row r="49">
          <cell r="D49" t="str">
            <v>廃油から製造される燃料油</v>
          </cell>
          <cell r="E49">
            <v>1</v>
          </cell>
          <cell r="F49" t="str">
            <v>焼却・使用量</v>
          </cell>
          <cell r="G49" t="str">
            <v>kl</v>
          </cell>
          <cell r="H49" t="str">
            <v>---</v>
          </cell>
          <cell r="I49" t="str">
            <v>t-CO2/kl</v>
          </cell>
          <cell r="J49" t="str">
            <v>---</v>
          </cell>
          <cell r="Q49" t="str">
            <v>廃油から製造される燃料油</v>
          </cell>
          <cell r="R49">
            <v>1</v>
          </cell>
          <cell r="S49" t="str">
            <v>---</v>
          </cell>
          <cell r="T49" t="str">
            <v>---</v>
          </cell>
          <cell r="U49">
            <v>2.63</v>
          </cell>
          <cell r="V49" t="str">
            <v>t-CO2/kl</v>
          </cell>
        </row>
        <row r="50">
          <cell r="D50" t="str">
            <v>廃プラスチック類から製造される燃料油</v>
          </cell>
          <cell r="E50">
            <v>1</v>
          </cell>
          <cell r="F50" t="str">
            <v>焼却・使用量</v>
          </cell>
          <cell r="G50" t="str">
            <v>kl</v>
          </cell>
          <cell r="H50" t="str">
            <v>---</v>
          </cell>
          <cell r="I50" t="str">
            <v>t-CO2/kl</v>
          </cell>
          <cell r="J50" t="str">
            <v>---</v>
          </cell>
          <cell r="Q50" t="str">
            <v>廃プラスチック類から製造される燃料油</v>
          </cell>
          <cell r="R50">
            <v>1</v>
          </cell>
          <cell r="S50" t="str">
            <v>---</v>
          </cell>
          <cell r="T50" t="str">
            <v>---</v>
          </cell>
          <cell r="U50">
            <v>2.62</v>
          </cell>
          <cell r="V50" t="str">
            <v>t-CO2/kl</v>
          </cell>
        </row>
        <row r="51">
          <cell r="D51" t="str">
            <v>ごみ固形燃料（RPF）</v>
          </cell>
          <cell r="E51">
            <v>1</v>
          </cell>
          <cell r="F51" t="str">
            <v>焼却・使用量</v>
          </cell>
          <cell r="G51" t="str">
            <v>t</v>
          </cell>
          <cell r="H51" t="str">
            <v>---</v>
          </cell>
          <cell r="I51" t="str">
            <v>t-CO2/t</v>
          </cell>
          <cell r="J51" t="str">
            <v>---</v>
          </cell>
          <cell r="Q51" t="str">
            <v>ごみ固形燃料（RPF）</v>
          </cell>
          <cell r="R51">
            <v>1</v>
          </cell>
          <cell r="S51" t="str">
            <v>---</v>
          </cell>
          <cell r="T51" t="str">
            <v>---</v>
          </cell>
          <cell r="U51">
            <v>1.57</v>
          </cell>
          <cell r="V51" t="str">
            <v>t-CO2/t</v>
          </cell>
        </row>
        <row r="52">
          <cell r="D52" t="str">
            <v>ごみ固形燃料（RDF）</v>
          </cell>
          <cell r="E52">
            <v>1</v>
          </cell>
          <cell r="F52" t="str">
            <v>焼却・使用量</v>
          </cell>
          <cell r="G52" t="str">
            <v>t</v>
          </cell>
          <cell r="H52" t="str">
            <v>---</v>
          </cell>
          <cell r="I52" t="str">
            <v>t-CO2/t</v>
          </cell>
          <cell r="J52" t="str">
            <v>---</v>
          </cell>
          <cell r="Q52" t="str">
            <v>ごみ固形燃料（RDF）</v>
          </cell>
          <cell r="R52">
            <v>1</v>
          </cell>
          <cell r="S52" t="str">
            <v>---</v>
          </cell>
          <cell r="T52" t="str">
            <v>---</v>
          </cell>
          <cell r="U52">
            <v>0.77500000000000002</v>
          </cell>
          <cell r="V52" t="str">
            <v>t-CO2/t</v>
          </cell>
        </row>
        <row r="53">
          <cell r="D53" t="str">
            <v>セメントの製造</v>
          </cell>
          <cell r="E53">
            <v>1</v>
          </cell>
          <cell r="F53" t="str">
            <v>クリンカー製造量</v>
          </cell>
          <cell r="G53" t="str">
            <v>t</v>
          </cell>
          <cell r="H53" t="str">
            <v>---</v>
          </cell>
          <cell r="I53" t="str">
            <v>t-CO2/t</v>
          </cell>
          <cell r="J53" t="str">
            <v>---</v>
          </cell>
          <cell r="Q53" t="str">
            <v>セメントの製造</v>
          </cell>
          <cell r="R53">
            <v>1</v>
          </cell>
          <cell r="S53" t="str">
            <v>---</v>
          </cell>
          <cell r="T53" t="str">
            <v>---</v>
          </cell>
          <cell r="U53">
            <v>0.502</v>
          </cell>
          <cell r="V53" t="str">
            <v>t-CO2/t</v>
          </cell>
        </row>
        <row r="54">
          <cell r="D54" t="str">
            <v>生石灰の製造（原料：石灰石）</v>
          </cell>
          <cell r="E54">
            <v>1</v>
          </cell>
          <cell r="F54" t="str">
            <v>原料使用量</v>
          </cell>
          <cell r="G54" t="str">
            <v>t</v>
          </cell>
          <cell r="H54" t="str">
            <v>---</v>
          </cell>
          <cell r="I54" t="str">
            <v>t-CO2/t</v>
          </cell>
          <cell r="J54" t="str">
            <v>---</v>
          </cell>
          <cell r="Q54" t="str">
            <v>生石灰の製造（原料：石灰石）</v>
          </cell>
          <cell r="R54">
            <v>1</v>
          </cell>
          <cell r="S54" t="str">
            <v>---</v>
          </cell>
          <cell r="T54" t="str">
            <v>---</v>
          </cell>
          <cell r="U54">
            <v>0.42799999999999999</v>
          </cell>
          <cell r="V54" t="str">
            <v>t-CO2/t</v>
          </cell>
        </row>
        <row r="55">
          <cell r="D55" t="str">
            <v>生石灰の製造（原料：ドロマイト）</v>
          </cell>
          <cell r="E55">
            <v>1</v>
          </cell>
          <cell r="F55" t="str">
            <v>原料使用量</v>
          </cell>
          <cell r="G55" t="str">
            <v>t</v>
          </cell>
          <cell r="H55" t="str">
            <v>---</v>
          </cell>
          <cell r="I55" t="str">
            <v>t-CO2/t</v>
          </cell>
          <cell r="J55" t="str">
            <v>---</v>
          </cell>
          <cell r="Q55" t="str">
            <v>生石灰の製造（原料：ドロマイト）</v>
          </cell>
          <cell r="R55">
            <v>1</v>
          </cell>
          <cell r="S55" t="str">
            <v>---</v>
          </cell>
          <cell r="T55" t="str">
            <v>---</v>
          </cell>
          <cell r="U55">
            <v>0.44900000000000001</v>
          </cell>
          <cell r="V55" t="str">
            <v>t-CO2/t</v>
          </cell>
        </row>
        <row r="56">
          <cell r="D56" t="str">
            <v>石灰石（タンカル）の使用</v>
          </cell>
          <cell r="E56">
            <v>1</v>
          </cell>
          <cell r="F56" t="str">
            <v>使用量</v>
          </cell>
          <cell r="G56" t="str">
            <v>t</v>
          </cell>
          <cell r="H56" t="str">
            <v>---</v>
          </cell>
          <cell r="I56" t="str">
            <v>t-CO2/t</v>
          </cell>
          <cell r="J56" t="str">
            <v>---</v>
          </cell>
          <cell r="Q56" t="str">
            <v>石灰石（タンカル）の使用</v>
          </cell>
          <cell r="R56">
            <v>1</v>
          </cell>
          <cell r="S56" t="str">
            <v>---</v>
          </cell>
          <cell r="T56" t="str">
            <v>---</v>
          </cell>
          <cell r="U56">
            <v>0.44</v>
          </cell>
          <cell r="V56" t="str">
            <v>t-CO2/t</v>
          </cell>
        </row>
        <row r="57">
          <cell r="D57" t="str">
            <v>ドロマイトの使用</v>
          </cell>
          <cell r="E57">
            <v>1</v>
          </cell>
          <cell r="F57" t="str">
            <v>使用量</v>
          </cell>
          <cell r="G57" t="str">
            <v>t</v>
          </cell>
          <cell r="H57" t="str">
            <v>---</v>
          </cell>
          <cell r="I57" t="str">
            <v>t-CO2/t</v>
          </cell>
          <cell r="J57" t="str">
            <v>---</v>
          </cell>
          <cell r="Q57" t="str">
            <v>ドロマイトの使用</v>
          </cell>
          <cell r="R57">
            <v>1</v>
          </cell>
          <cell r="S57" t="str">
            <v>---</v>
          </cell>
          <cell r="T57" t="str">
            <v>---</v>
          </cell>
          <cell r="U57">
            <v>0.47099999999999997</v>
          </cell>
          <cell r="V57" t="str">
            <v>t-CO2/t</v>
          </cell>
        </row>
        <row r="58">
          <cell r="D58" t="str">
            <v>ソーダ灰の製造</v>
          </cell>
          <cell r="E58">
            <v>1</v>
          </cell>
          <cell r="F58" t="str">
            <v>追加投入量</v>
          </cell>
          <cell r="G58" t="str">
            <v>t</v>
          </cell>
          <cell r="H58" t="str">
            <v>---</v>
          </cell>
          <cell r="I58" t="str">
            <v>t-CO2/t</v>
          </cell>
          <cell r="J58" t="str">
            <v>---</v>
          </cell>
          <cell r="Q58" t="str">
            <v>ソーダ灰の製造</v>
          </cell>
          <cell r="R58">
            <v>1</v>
          </cell>
          <cell r="S58" t="str">
            <v>---</v>
          </cell>
          <cell r="T58" t="str">
            <v>---</v>
          </cell>
          <cell r="U58">
            <v>1</v>
          </cell>
          <cell r="V58" t="str">
            <v>t-CO2/t</v>
          </cell>
        </row>
        <row r="59">
          <cell r="D59" t="str">
            <v>ソーダ灰の使用</v>
          </cell>
          <cell r="E59">
            <v>1</v>
          </cell>
          <cell r="F59" t="str">
            <v>使用量</v>
          </cell>
          <cell r="G59" t="str">
            <v>t</v>
          </cell>
          <cell r="H59" t="str">
            <v>---</v>
          </cell>
          <cell r="I59" t="str">
            <v>t-CO2/t</v>
          </cell>
          <cell r="J59" t="str">
            <v>---</v>
          </cell>
          <cell r="Q59" t="str">
            <v>ソーダ灰の使用</v>
          </cell>
          <cell r="R59">
            <v>1</v>
          </cell>
          <cell r="S59" t="str">
            <v>---</v>
          </cell>
          <cell r="T59" t="str">
            <v>---</v>
          </cell>
          <cell r="U59">
            <v>0.41499999999999998</v>
          </cell>
          <cell r="V59" t="str">
            <v>t-CO2/t</v>
          </cell>
        </row>
        <row r="60">
          <cell r="D60" t="str">
            <v>アンモニアの製造（原料：石炭）</v>
          </cell>
          <cell r="E60">
            <v>1</v>
          </cell>
          <cell r="F60" t="str">
            <v>原料使用量</v>
          </cell>
          <cell r="G60" t="str">
            <v>t</v>
          </cell>
          <cell r="H60" t="str">
            <v>---</v>
          </cell>
          <cell r="I60" t="str">
            <v>t-CO2/t</v>
          </cell>
          <cell r="J60" t="str">
            <v>---</v>
          </cell>
          <cell r="Q60" t="str">
            <v>アンモニアの製造（原料：石炭）</v>
          </cell>
          <cell r="R60">
            <v>1</v>
          </cell>
          <cell r="S60" t="str">
            <v>---</v>
          </cell>
          <cell r="T60" t="str">
            <v>---</v>
          </cell>
          <cell r="U60">
            <v>2.2999999999999998</v>
          </cell>
          <cell r="V60" t="str">
            <v>t-CO2/t</v>
          </cell>
        </row>
        <row r="61">
          <cell r="D61" t="str">
            <v>アンモニアの製造（原料：ナフサ）</v>
          </cell>
          <cell r="E61">
            <v>1</v>
          </cell>
          <cell r="F61" t="str">
            <v>原料使用量</v>
          </cell>
          <cell r="G61" t="str">
            <v>kl</v>
          </cell>
          <cell r="H61" t="str">
            <v>---</v>
          </cell>
          <cell r="I61" t="str">
            <v>t-CO2/kl</v>
          </cell>
          <cell r="J61" t="str">
            <v>---</v>
          </cell>
          <cell r="Q61" t="str">
            <v>アンモニアの製造（原料：ナフサ）</v>
          </cell>
          <cell r="R61">
            <v>1</v>
          </cell>
          <cell r="S61" t="str">
            <v>---</v>
          </cell>
          <cell r="T61" t="str">
            <v>---</v>
          </cell>
          <cell r="U61">
            <v>2.2999999999999998</v>
          </cell>
          <cell r="V61" t="str">
            <v>t-CO2/kl</v>
          </cell>
        </row>
        <row r="62">
          <cell r="D62" t="str">
            <v>アンモニアの製造（原料：オイルコークス）</v>
          </cell>
          <cell r="E62">
            <v>1</v>
          </cell>
          <cell r="F62" t="str">
            <v>原料使用量</v>
          </cell>
          <cell r="G62" t="str">
            <v>t</v>
          </cell>
          <cell r="H62" t="str">
            <v>---</v>
          </cell>
          <cell r="I62" t="str">
            <v>t-CO2/t</v>
          </cell>
          <cell r="J62" t="str">
            <v>---</v>
          </cell>
          <cell r="Q62" t="str">
            <v>アンモニアの製造（原料：オイルコークス）</v>
          </cell>
          <cell r="R62">
            <v>1</v>
          </cell>
          <cell r="S62" t="str">
            <v>---</v>
          </cell>
          <cell r="T62" t="str">
            <v>---</v>
          </cell>
          <cell r="U62">
            <v>3</v>
          </cell>
          <cell r="V62" t="str">
            <v>t-CO2/t</v>
          </cell>
        </row>
        <row r="63">
          <cell r="D63" t="str">
            <v>アンモニアの製造（原料：LPG）</v>
          </cell>
          <cell r="E63">
            <v>1</v>
          </cell>
          <cell r="F63" t="str">
            <v>原料使用量</v>
          </cell>
          <cell r="G63" t="str">
            <v>t</v>
          </cell>
          <cell r="H63" t="str">
            <v>---</v>
          </cell>
          <cell r="I63" t="str">
            <v>t-CO2/t</v>
          </cell>
          <cell r="J63" t="str">
            <v>---</v>
          </cell>
          <cell r="Q63" t="str">
            <v>アンモニアの製造（原料：LPG）</v>
          </cell>
          <cell r="R63">
            <v>1</v>
          </cell>
          <cell r="S63" t="str">
            <v>---</v>
          </cell>
          <cell r="T63" t="str">
            <v>---</v>
          </cell>
          <cell r="U63">
            <v>3</v>
          </cell>
          <cell r="V63" t="str">
            <v>t-CO2/t</v>
          </cell>
        </row>
        <row r="64">
          <cell r="D64" t="str">
            <v>アンモニアの製造（原料：LNG）</v>
          </cell>
          <cell r="E64">
            <v>1</v>
          </cell>
          <cell r="F64" t="str">
            <v>原料使用量</v>
          </cell>
          <cell r="G64" t="str">
            <v>t</v>
          </cell>
          <cell r="H64" t="str">
            <v>---</v>
          </cell>
          <cell r="I64" t="str">
            <v>t-CO2/t</v>
          </cell>
          <cell r="J64" t="str">
            <v>---</v>
          </cell>
          <cell r="Q64" t="str">
            <v>アンモニアの製造（原料：LNG）</v>
          </cell>
          <cell r="R64">
            <v>1</v>
          </cell>
          <cell r="S64" t="str">
            <v>---</v>
          </cell>
          <cell r="T64" t="str">
            <v>---</v>
          </cell>
          <cell r="U64">
            <v>2.8</v>
          </cell>
          <cell r="V64" t="str">
            <v>t-CO2/t</v>
          </cell>
        </row>
        <row r="65">
          <cell r="D65" t="str">
            <v>アンモニアの製造（原料：天然ガス(LNG除く)）</v>
          </cell>
          <cell r="E65">
            <v>1</v>
          </cell>
          <cell r="F65" t="str">
            <v>原料使用量</v>
          </cell>
          <cell r="G65" t="str">
            <v>千Nm3</v>
          </cell>
          <cell r="H65" t="str">
            <v>---</v>
          </cell>
          <cell r="I65" t="str">
            <v>t-CO2/千Nm3</v>
          </cell>
          <cell r="J65" t="str">
            <v>---</v>
          </cell>
          <cell r="Q65" t="str">
            <v>アンモニアの製造（原料：天然ガス(LNG除く)）</v>
          </cell>
          <cell r="R65">
            <v>1</v>
          </cell>
          <cell r="S65" t="str">
            <v>---</v>
          </cell>
          <cell r="T65" t="str">
            <v>---</v>
          </cell>
          <cell r="U65">
            <v>2.2000000000000002</v>
          </cell>
          <cell r="V65" t="str">
            <v>t-CO2/千Nm3</v>
          </cell>
        </row>
        <row r="66">
          <cell r="D66" t="str">
            <v>アンモニアの製造（原料：コークス炉ガス）</v>
          </cell>
          <cell r="E66">
            <v>1</v>
          </cell>
          <cell r="F66" t="str">
            <v>原料使用量</v>
          </cell>
          <cell r="G66" t="str">
            <v>千Nm3</v>
          </cell>
          <cell r="H66" t="str">
            <v>---</v>
          </cell>
          <cell r="I66" t="str">
            <v>t-CO2/千Nm3</v>
          </cell>
          <cell r="J66" t="str">
            <v>---</v>
          </cell>
          <cell r="Q66" t="str">
            <v>アンモニアの製造（原料：コークス炉ガス）</v>
          </cell>
          <cell r="R66">
            <v>1</v>
          </cell>
          <cell r="S66" t="str">
            <v>---</v>
          </cell>
          <cell r="T66" t="str">
            <v>---</v>
          </cell>
          <cell r="U66">
            <v>0.81</v>
          </cell>
          <cell r="V66" t="str">
            <v>t-CO2/千Nm3</v>
          </cell>
        </row>
        <row r="67">
          <cell r="D67" t="str">
            <v>アンモニアの製造（原料：石油系炭化水素ガス）</v>
          </cell>
          <cell r="E67">
            <v>1</v>
          </cell>
          <cell r="F67" t="str">
            <v>原料使用量</v>
          </cell>
          <cell r="G67" t="str">
            <v>千Nm3</v>
          </cell>
          <cell r="H67" t="str">
            <v>---</v>
          </cell>
          <cell r="I67" t="str">
            <v>t-CO2/千Nm3</v>
          </cell>
          <cell r="J67" t="str">
            <v>---</v>
          </cell>
          <cell r="Q67" t="str">
            <v>アンモニアの製造（原料：石油系炭化水素ガス）</v>
          </cell>
          <cell r="R67">
            <v>1</v>
          </cell>
          <cell r="S67" t="str">
            <v>---</v>
          </cell>
          <cell r="T67" t="str">
            <v>---</v>
          </cell>
          <cell r="U67">
            <v>2.2999999999999998</v>
          </cell>
          <cell r="V67" t="str">
            <v>t-CO2/千Nm3</v>
          </cell>
        </row>
        <row r="68">
          <cell r="D68" t="str">
            <v>シリコンカーバイドの製造</v>
          </cell>
          <cell r="E68">
            <v>1</v>
          </cell>
          <cell r="F68" t="str">
            <v>石油コークス使用量</v>
          </cell>
          <cell r="G68" t="str">
            <v>t</v>
          </cell>
          <cell r="H68" t="str">
            <v>---</v>
          </cell>
          <cell r="I68" t="str">
            <v>t-CO2/t</v>
          </cell>
          <cell r="J68" t="str">
            <v>---</v>
          </cell>
          <cell r="Q68" t="str">
            <v>シリコンカーバイドの製造</v>
          </cell>
          <cell r="R68">
            <v>1</v>
          </cell>
          <cell r="S68" t="str">
            <v>---</v>
          </cell>
          <cell r="T68" t="str">
            <v>---</v>
          </cell>
          <cell r="U68">
            <v>2.2999999999999998</v>
          </cell>
          <cell r="V68" t="str">
            <v>t-CO2/t</v>
          </cell>
        </row>
        <row r="69">
          <cell r="D69" t="str">
            <v>カルシウムカーバイドの製造（石灰石起源）</v>
          </cell>
          <cell r="E69">
            <v>1</v>
          </cell>
          <cell r="F69" t="str">
            <v>製造量</v>
          </cell>
          <cell r="G69" t="str">
            <v>t</v>
          </cell>
          <cell r="H69" t="str">
            <v>---</v>
          </cell>
          <cell r="I69" t="str">
            <v>t-CO2/t</v>
          </cell>
          <cell r="J69" t="str">
            <v>---</v>
          </cell>
          <cell r="Q69" t="str">
            <v>カルシウムカーバイドの製造（石灰石起源）</v>
          </cell>
          <cell r="R69">
            <v>1</v>
          </cell>
          <cell r="S69" t="str">
            <v>---</v>
          </cell>
          <cell r="T69" t="str">
            <v>---</v>
          </cell>
          <cell r="U69">
            <v>0.76</v>
          </cell>
          <cell r="V69" t="str">
            <v>t-CO2/t</v>
          </cell>
        </row>
        <row r="70">
          <cell r="D70" t="str">
            <v>カルシウムカーバイドの製造（還元剤起源）</v>
          </cell>
          <cell r="E70">
            <v>1</v>
          </cell>
          <cell r="F70" t="str">
            <v>製造量</v>
          </cell>
          <cell r="G70" t="str">
            <v>t</v>
          </cell>
          <cell r="H70" t="str">
            <v>---</v>
          </cell>
          <cell r="I70" t="str">
            <v>t-CO2/t</v>
          </cell>
          <cell r="J70" t="str">
            <v>---</v>
          </cell>
          <cell r="Q70" t="str">
            <v>カルシウムカーバイドの製造（還元剤起源）</v>
          </cell>
          <cell r="R70">
            <v>1</v>
          </cell>
          <cell r="S70" t="str">
            <v>---</v>
          </cell>
          <cell r="T70" t="str">
            <v>---</v>
          </cell>
          <cell r="U70">
            <v>1.1000000000000001</v>
          </cell>
          <cell r="V70" t="str">
            <v>t-CO2/t</v>
          </cell>
        </row>
        <row r="71">
          <cell r="D71" t="str">
            <v>エチレンの製造</v>
          </cell>
          <cell r="E71">
            <v>1</v>
          </cell>
          <cell r="F71" t="str">
            <v>製造量</v>
          </cell>
          <cell r="G71" t="str">
            <v>t</v>
          </cell>
          <cell r="H71" t="str">
            <v>---</v>
          </cell>
          <cell r="I71" t="str">
            <v>t-CO2/t</v>
          </cell>
          <cell r="J71" t="str">
            <v>---</v>
          </cell>
          <cell r="Q71" t="str">
            <v>エチレンの製造</v>
          </cell>
          <cell r="R71">
            <v>1</v>
          </cell>
          <cell r="S71" t="str">
            <v>---</v>
          </cell>
          <cell r="T71" t="str">
            <v>---</v>
          </cell>
          <cell r="U71">
            <v>1.4E-2</v>
          </cell>
          <cell r="V71" t="str">
            <v>t-CO2/t</v>
          </cell>
        </row>
        <row r="72">
          <cell r="D72" t="str">
            <v>カルシウムカーバイドを原料としたアセチレンの使用（燃焼）</v>
          </cell>
          <cell r="E72">
            <v>1</v>
          </cell>
          <cell r="F72" t="str">
            <v>使用量</v>
          </cell>
          <cell r="G72" t="str">
            <v>t</v>
          </cell>
          <cell r="H72" t="str">
            <v>---</v>
          </cell>
          <cell r="I72" t="str">
            <v>t-CO2/t</v>
          </cell>
          <cell r="J72" t="str">
            <v>---</v>
          </cell>
          <cell r="Q72" t="str">
            <v>カルシウムカーバイドを原料としたアセチレンの使用（燃焼）</v>
          </cell>
          <cell r="R72">
            <v>1</v>
          </cell>
          <cell r="S72" t="str">
            <v>---</v>
          </cell>
          <cell r="T72" t="str">
            <v>---</v>
          </cell>
          <cell r="U72">
            <v>3.4</v>
          </cell>
          <cell r="V72" t="str">
            <v>t-CO2/t</v>
          </cell>
        </row>
        <row r="73">
          <cell r="D73" t="str">
            <v>電気炉を使用した粗鋼の製造</v>
          </cell>
          <cell r="E73">
            <v>1</v>
          </cell>
          <cell r="F73" t="str">
            <v>製造量</v>
          </cell>
          <cell r="G73" t="str">
            <v>t</v>
          </cell>
          <cell r="H73" t="str">
            <v>---</v>
          </cell>
          <cell r="I73" t="str">
            <v>t-CO2/t</v>
          </cell>
          <cell r="J73" t="str">
            <v>---</v>
          </cell>
          <cell r="Q73" t="str">
            <v>電気炉を使用した粗鋼の製造</v>
          </cell>
          <cell r="R73">
            <v>1</v>
          </cell>
          <cell r="S73" t="str">
            <v>---</v>
          </cell>
          <cell r="T73" t="str">
            <v>---</v>
          </cell>
          <cell r="U73">
            <v>5.0000000000000001E-3</v>
          </cell>
          <cell r="V73" t="str">
            <v>t-CO2/t</v>
          </cell>
        </row>
        <row r="74">
          <cell r="D74" t="str">
            <v>ドライアイス／液化炭酸ガス／噴霧器の使用</v>
          </cell>
          <cell r="E74">
            <v>1</v>
          </cell>
          <cell r="F74" t="str">
            <v>使用量</v>
          </cell>
          <cell r="G74" t="str">
            <v>t</v>
          </cell>
          <cell r="H74" t="str">
            <v>---</v>
          </cell>
          <cell r="I74" t="str">
            <v>t-CO2/t</v>
          </cell>
          <cell r="J74" t="str">
            <v>---</v>
          </cell>
          <cell r="Q74" t="str">
            <v>ドライアイス／液化炭酸ガス／噴霧器の使用</v>
          </cell>
          <cell r="R74">
            <v>1</v>
          </cell>
          <cell r="S74" t="str">
            <v>---</v>
          </cell>
          <cell r="T74" t="str">
            <v>---</v>
          </cell>
          <cell r="U74">
            <v>1</v>
          </cell>
          <cell r="V74" t="str">
            <v>t-CO2/t</v>
          </cell>
        </row>
        <row r="75">
          <cell r="D75" t="str">
            <v>その他（要：備考欄への詳細記載）</v>
          </cell>
          <cell r="J75" t="str">
            <v>---</v>
          </cell>
        </row>
      </sheetData>
      <sheetData sheetId="48">
        <row r="6">
          <cell r="C6" t="str">
            <v>系統電力</v>
          </cell>
          <cell r="D6">
            <v>8.6400000000000001E-3</v>
          </cell>
          <cell r="E6" t="str">
            <v>GJ/kWh</v>
          </cell>
        </row>
        <row r="7">
          <cell r="C7" t="str">
            <v>産業用蒸気</v>
          </cell>
          <cell r="D7">
            <v>1.17</v>
          </cell>
          <cell r="E7" t="str">
            <v>GJ</v>
          </cell>
        </row>
        <row r="8">
          <cell r="C8" t="str">
            <v>温水</v>
          </cell>
          <cell r="D8">
            <v>1.19</v>
          </cell>
          <cell r="E8" t="str">
            <v>GJ</v>
          </cell>
        </row>
        <row r="9">
          <cell r="C9" t="str">
            <v>冷水</v>
          </cell>
          <cell r="D9">
            <v>1.19</v>
          </cell>
          <cell r="E9" t="str">
            <v>GJ</v>
          </cell>
        </row>
        <row r="10">
          <cell r="C10" t="str">
            <v>蒸気（産業用以外）</v>
          </cell>
          <cell r="D10">
            <v>1.19</v>
          </cell>
          <cell r="E10" t="str">
            <v>GJ</v>
          </cell>
        </row>
      </sheetData>
      <sheetData sheetId="49">
        <row r="3">
          <cell r="L3">
            <v>11111</v>
          </cell>
          <cell r="M3" t="str">
            <v>熱源機（ボイラーを除く）の不要時停止</v>
          </cell>
          <cell r="N3" t="str">
            <v>運用改善</v>
          </cell>
          <cell r="O3" t="str">
            <v>空調システム（発生）</v>
          </cell>
        </row>
        <row r="4">
          <cell r="L4">
            <v>11112</v>
          </cell>
          <cell r="M4" t="str">
            <v>吸収式冷温水機の燃焼空気比低減</v>
          </cell>
          <cell r="N4" t="str">
            <v>運用改善</v>
          </cell>
          <cell r="O4" t="str">
            <v>空調システム（発生）</v>
          </cell>
        </row>
        <row r="5">
          <cell r="L5">
            <v>11113</v>
          </cell>
          <cell r="M5" t="str">
            <v>冷却水設定温度・流量の適正化</v>
          </cell>
          <cell r="N5" t="str">
            <v>運用改善</v>
          </cell>
          <cell r="O5" t="str">
            <v>空調システム（発生）</v>
          </cell>
        </row>
        <row r="6">
          <cell r="L6">
            <v>11114</v>
          </cell>
          <cell r="M6" t="str">
            <v>冷水・温水出口温度の調整</v>
          </cell>
          <cell r="N6" t="str">
            <v>運用改善</v>
          </cell>
          <cell r="O6" t="str">
            <v>空調システム（発生）</v>
          </cell>
        </row>
        <row r="7">
          <cell r="L7">
            <v>11115</v>
          </cell>
          <cell r="M7" t="str">
            <v>蓄熱システム運転スケジュールの調整</v>
          </cell>
          <cell r="N7" t="str">
            <v>運用改善</v>
          </cell>
          <cell r="O7" t="str">
            <v>空調システム（発生）</v>
          </cell>
        </row>
        <row r="8">
          <cell r="L8">
            <v>11116</v>
          </cell>
          <cell r="M8" t="str">
            <v>密閉式冷却塔熱交換器のスケール除去</v>
          </cell>
          <cell r="N8" t="str">
            <v>運用改善</v>
          </cell>
          <cell r="O8" t="str">
            <v>空調システム（発生）</v>
          </cell>
        </row>
        <row r="9">
          <cell r="L9">
            <v>11117</v>
          </cell>
          <cell r="M9" t="str">
            <v>冷却塔充てん材の清掃</v>
          </cell>
          <cell r="N9" t="str">
            <v>運用改善</v>
          </cell>
          <cell r="O9" t="str">
            <v>空調システム（発生）</v>
          </cell>
        </row>
        <row r="10">
          <cell r="L10">
            <v>11118</v>
          </cell>
          <cell r="M10" t="str">
            <v>室外機フィンの清掃・洗浄</v>
          </cell>
          <cell r="N10" t="str">
            <v>運用改善</v>
          </cell>
          <cell r="O10" t="str">
            <v>空調システム（発生）</v>
          </cell>
        </row>
        <row r="11">
          <cell r="L11">
            <v>11110</v>
          </cell>
          <cell r="M11" t="str">
            <v>メニューにない対策（運用改善）</v>
          </cell>
          <cell r="N11" t="str">
            <v>運用改善</v>
          </cell>
          <cell r="O11" t="str">
            <v>空調システム（発生）</v>
          </cell>
        </row>
        <row r="12">
          <cell r="L12">
            <v>11121</v>
          </cell>
          <cell r="M12" t="str">
            <v>室外機の放熱環境改善（遮熱、散水等）</v>
          </cell>
          <cell r="N12" t="str">
            <v>部分更新・機能付加</v>
          </cell>
          <cell r="O12" t="str">
            <v>空調システム（発生）</v>
          </cell>
        </row>
        <row r="13">
          <cell r="L13">
            <v>11122</v>
          </cell>
          <cell r="M13" t="str">
            <v>フリークーリング制御機能の追加</v>
          </cell>
          <cell r="N13" t="str">
            <v>部分更新・機能付加</v>
          </cell>
          <cell r="O13" t="str">
            <v>空調システム（発生）</v>
          </cell>
        </row>
        <row r="14">
          <cell r="L14">
            <v>11123</v>
          </cell>
          <cell r="M14" t="str">
            <v>熱交換器温度制御の導入</v>
          </cell>
          <cell r="N14" t="str">
            <v>部分更新・機能付加</v>
          </cell>
          <cell r="O14" t="str">
            <v>空調システム（発生）</v>
          </cell>
        </row>
        <row r="15">
          <cell r="L15" t="str">
            <v>-</v>
          </cell>
          <cell r="M15" t="str">
            <v>冷却塔ファンのインバータ制御機能の追加</v>
          </cell>
          <cell r="N15" t="str">
            <v>部分更新・機能付加</v>
          </cell>
          <cell r="O15" t="str">
            <v>空調システム（発生）</v>
          </cell>
        </row>
        <row r="16">
          <cell r="L16">
            <v>11125</v>
          </cell>
          <cell r="M16" t="str">
            <v>冷水蓄熱槽の放熱ロス改善</v>
          </cell>
          <cell r="N16" t="str">
            <v>部分更新・機能付加</v>
          </cell>
          <cell r="O16" t="str">
            <v>空調システム（発生）</v>
          </cell>
        </row>
        <row r="17">
          <cell r="L17">
            <v>11126</v>
          </cell>
          <cell r="M17" t="str">
            <v>遠隔監視・管理サービスの導入</v>
          </cell>
          <cell r="N17" t="str">
            <v>部分更新・機能付加</v>
          </cell>
          <cell r="O17" t="str">
            <v>空調システム（発生）</v>
          </cell>
        </row>
        <row r="18">
          <cell r="L18">
            <v>11120</v>
          </cell>
          <cell r="M18" t="str">
            <v>メニューにない対策（部分更新・機能付加）</v>
          </cell>
          <cell r="N18" t="str">
            <v>部分更新・機能付加</v>
          </cell>
          <cell r="O18" t="str">
            <v>空調システム（発生）</v>
          </cell>
        </row>
        <row r="19">
          <cell r="L19">
            <v>11131</v>
          </cell>
          <cell r="M19" t="str">
            <v>高効率ターボ冷凍機の導入</v>
          </cell>
          <cell r="N19" t="str">
            <v>設備導入</v>
          </cell>
          <cell r="O19" t="str">
            <v>空調システム（発生）</v>
          </cell>
        </row>
        <row r="20">
          <cell r="L20">
            <v>11132</v>
          </cell>
          <cell r="M20" t="str">
            <v>熱回収ヒートポンプの導入</v>
          </cell>
          <cell r="N20" t="str">
            <v>設備導入</v>
          </cell>
          <cell r="O20" t="str">
            <v>空調システム（発生）</v>
          </cell>
        </row>
        <row r="21">
          <cell r="L21">
            <v>11133</v>
          </cell>
          <cell r="M21" t="str">
            <v>デシカント空調システムの導入</v>
          </cell>
          <cell r="N21" t="str">
            <v>設備導入</v>
          </cell>
          <cell r="O21" t="str">
            <v>空調システム（発生）</v>
          </cell>
        </row>
        <row r="22">
          <cell r="L22">
            <v>11134</v>
          </cell>
          <cell r="M22" t="str">
            <v>高効率ヒートポンプチラーの導入（老朽化更新を含む）</v>
          </cell>
          <cell r="N22" t="str">
            <v>設備導入</v>
          </cell>
          <cell r="O22" t="str">
            <v>空調システム（発生）</v>
          </cell>
        </row>
        <row r="23">
          <cell r="L23">
            <v>11135</v>
          </cell>
          <cell r="M23" t="str">
            <v>高効率パッケージエアコンの導入（老朽化更新を含む）</v>
          </cell>
          <cell r="N23" t="str">
            <v>設備導入</v>
          </cell>
          <cell r="O23" t="str">
            <v>空調システム（発生）</v>
          </cell>
        </row>
        <row r="24">
          <cell r="L24">
            <v>11136</v>
          </cell>
          <cell r="M24" t="str">
            <v>その他の高効率熱源機(ボイラーを除く)の導入(セントラル空調方式)</v>
          </cell>
          <cell r="N24" t="str">
            <v>設備導入</v>
          </cell>
          <cell r="O24" t="str">
            <v>空調システム（発生）</v>
          </cell>
        </row>
        <row r="25">
          <cell r="L25">
            <v>11130</v>
          </cell>
          <cell r="M25" t="str">
            <v>メニューにない対策（設備導入）</v>
          </cell>
          <cell r="N25" t="str">
            <v>設備導入</v>
          </cell>
          <cell r="O25" t="str">
            <v>空調システム（発生）</v>
          </cell>
        </row>
        <row r="26">
          <cell r="L26">
            <v>11141</v>
          </cell>
          <cell r="M26" t="str">
            <v>再生可能エネルギー（地中熱、太陽熱等）利用空調設備の導入</v>
          </cell>
          <cell r="N26" t="str">
            <v>燃料低炭素化</v>
          </cell>
          <cell r="O26" t="str">
            <v>空調システム（発生）</v>
          </cell>
        </row>
        <row r="27">
          <cell r="L27" t="str">
            <v>-</v>
          </cell>
          <cell r="M27" t="str">
            <v>高効率ヒートポンプチラーの導入（燃料転換）</v>
          </cell>
          <cell r="N27" t="str">
            <v>燃料低炭素化</v>
          </cell>
          <cell r="O27" t="str">
            <v>空調システム（発生）</v>
          </cell>
        </row>
        <row r="28">
          <cell r="L28" t="str">
            <v>-</v>
          </cell>
          <cell r="M28" t="str">
            <v>高効率パッケージエアコンの導入（燃料転換）</v>
          </cell>
          <cell r="N28" t="str">
            <v>燃料低炭素化</v>
          </cell>
          <cell r="O28" t="str">
            <v>空調システム（発生）</v>
          </cell>
        </row>
        <row r="29">
          <cell r="L29">
            <v>11140</v>
          </cell>
          <cell r="M29" t="str">
            <v>メニューにない対策（燃料低炭素化）</v>
          </cell>
          <cell r="N29" t="str">
            <v>燃料低炭素化</v>
          </cell>
          <cell r="O29" t="str">
            <v>空調システム（発生）</v>
          </cell>
        </row>
        <row r="30">
          <cell r="L30">
            <v>11151</v>
          </cell>
          <cell r="M30" t="str">
            <v>高効率ヒートポンプチラーの導入</v>
          </cell>
          <cell r="N30" t="str">
            <v>電化</v>
          </cell>
          <cell r="O30" t="str">
            <v>空調システム（発生）</v>
          </cell>
        </row>
        <row r="31">
          <cell r="L31">
            <v>11152</v>
          </cell>
          <cell r="M31" t="str">
            <v>高効率パッケージエアコンの導入</v>
          </cell>
          <cell r="N31" t="str">
            <v>電化</v>
          </cell>
          <cell r="O31" t="str">
            <v>空調システム（発生）</v>
          </cell>
        </row>
        <row r="32">
          <cell r="L32">
            <v>11150</v>
          </cell>
          <cell r="M32" t="str">
            <v>メニューにない対策（電化）</v>
          </cell>
          <cell r="N32" t="str">
            <v>電化</v>
          </cell>
          <cell r="O32" t="str">
            <v>空調システム（発生）</v>
          </cell>
        </row>
        <row r="33">
          <cell r="L33" t="str">
            <v>11160_mr</v>
          </cell>
          <cell r="M33" t="str">
            <v>メニューにない対策（電力低炭素化）</v>
          </cell>
          <cell r="N33" t="str">
            <v>電力低炭素化</v>
          </cell>
          <cell r="O33" t="str">
            <v>空調システム（発生）</v>
          </cell>
        </row>
        <row r="34">
          <cell r="L34">
            <v>11211</v>
          </cell>
          <cell r="M34" t="str">
            <v>空調室内機のフィルター、コイル等の清掃</v>
          </cell>
          <cell r="N34" t="str">
            <v>運用改善</v>
          </cell>
          <cell r="O34" t="str">
            <v>空調システム（移送）</v>
          </cell>
        </row>
        <row r="35">
          <cell r="L35">
            <v>11210</v>
          </cell>
          <cell r="M35" t="str">
            <v>メニューにない対策（運用改善）</v>
          </cell>
          <cell r="N35" t="str">
            <v>運用改善</v>
          </cell>
          <cell r="O35" t="str">
            <v>空調システム（移送）</v>
          </cell>
        </row>
        <row r="36">
          <cell r="L36">
            <v>11221</v>
          </cell>
          <cell r="M36" t="str">
            <v>移送配管等の漏れ防止、断熱補修</v>
          </cell>
          <cell r="N36" t="str">
            <v>部分更新・機能付加</v>
          </cell>
          <cell r="O36" t="str">
            <v>空調システム（移送）</v>
          </cell>
        </row>
        <row r="37">
          <cell r="L37" t="str">
            <v>-</v>
          </cell>
          <cell r="M37" t="str">
            <v>空調機・換気ファンの省エネファンベルト導入</v>
          </cell>
          <cell r="N37" t="str">
            <v>部分更新・機能付加</v>
          </cell>
          <cell r="O37" t="str">
            <v>空調システム（移送）</v>
          </cell>
        </row>
        <row r="38">
          <cell r="L38">
            <v>11223</v>
          </cell>
          <cell r="M38" t="str">
            <v>可変風量（VAV）制御方式の導入</v>
          </cell>
          <cell r="N38" t="str">
            <v>部分更新・機能付加</v>
          </cell>
          <cell r="O38" t="str">
            <v>空調システム（移送）</v>
          </cell>
        </row>
        <row r="39">
          <cell r="L39">
            <v>11220</v>
          </cell>
          <cell r="M39" t="str">
            <v>メニューにない対策（部分更新・機能付加）</v>
          </cell>
          <cell r="N39" t="str">
            <v>部分更新・機能付加</v>
          </cell>
          <cell r="O39" t="str">
            <v>空調システム（移送）</v>
          </cell>
        </row>
        <row r="40">
          <cell r="L40">
            <v>11231</v>
          </cell>
          <cell r="M40" t="str">
            <v>大温度差送風・送水システムの導入</v>
          </cell>
          <cell r="N40" t="str">
            <v>設備導入</v>
          </cell>
          <cell r="O40" t="str">
            <v>空調システム（移送）</v>
          </cell>
        </row>
        <row r="41">
          <cell r="L41" t="str">
            <v>-</v>
          </cell>
          <cell r="M41" t="str">
            <v>高効率ファン（プラグファン等）の導入</v>
          </cell>
          <cell r="N41" t="str">
            <v>設備導入</v>
          </cell>
          <cell r="O41" t="str">
            <v>空調システム（移送）</v>
          </cell>
        </row>
        <row r="42">
          <cell r="L42">
            <v>11230</v>
          </cell>
          <cell r="M42" t="str">
            <v>メニューにない対策（設備導入）</v>
          </cell>
          <cell r="N42" t="str">
            <v>設備導入</v>
          </cell>
          <cell r="O42" t="str">
            <v>空調システム（移送）</v>
          </cell>
        </row>
        <row r="43">
          <cell r="L43" t="str">
            <v>11240_tq</v>
          </cell>
          <cell r="M43" t="str">
            <v>メニューにない対策（燃料低炭素化）</v>
          </cell>
          <cell r="N43" t="str">
            <v>燃料低炭素化</v>
          </cell>
          <cell r="O43" t="str">
            <v>空調システム（移送）</v>
          </cell>
        </row>
        <row r="44">
          <cell r="L44" t="str">
            <v>11250_iz</v>
          </cell>
          <cell r="M44" t="str">
            <v>メニューにない対策（電化）</v>
          </cell>
          <cell r="N44" t="str">
            <v>電化</v>
          </cell>
          <cell r="O44" t="str">
            <v>空調システム（移送）</v>
          </cell>
        </row>
        <row r="45">
          <cell r="L45" t="str">
            <v>11260_sm</v>
          </cell>
          <cell r="M45" t="str">
            <v>メニューにない対策（電力低炭素化）</v>
          </cell>
          <cell r="N45" t="str">
            <v>電力低炭素化</v>
          </cell>
          <cell r="O45" t="str">
            <v>空調システム（移送）</v>
          </cell>
        </row>
        <row r="46">
          <cell r="L46">
            <v>11311</v>
          </cell>
          <cell r="M46" t="str">
            <v>空調・換気不要時の空調・換気停止、運転時間短縮</v>
          </cell>
          <cell r="N46" t="str">
            <v>運用改善</v>
          </cell>
          <cell r="O46" t="str">
            <v>空調システム（消費）</v>
          </cell>
        </row>
        <row r="47">
          <cell r="L47">
            <v>11312</v>
          </cell>
          <cell r="M47" t="str">
            <v>外気取り入れ量の縮小・停止</v>
          </cell>
          <cell r="N47" t="str">
            <v>運用改善</v>
          </cell>
          <cell r="O47" t="str">
            <v>空調システム（消費）</v>
          </cell>
        </row>
        <row r="48">
          <cell r="L48">
            <v>11313</v>
          </cell>
          <cell r="M48" t="str">
            <v>冷房時の再熱運転の停止</v>
          </cell>
          <cell r="N48" t="str">
            <v>運用改善</v>
          </cell>
          <cell r="O48" t="str">
            <v>空調システム（消費）</v>
          </cell>
        </row>
        <row r="49">
          <cell r="L49">
            <v>11314</v>
          </cell>
          <cell r="M49" t="str">
            <v>夜間等の冷気取入れ（ナイトパージ）</v>
          </cell>
          <cell r="N49" t="str">
            <v>運用改善</v>
          </cell>
          <cell r="O49" t="str">
            <v>空調システム（消費）</v>
          </cell>
        </row>
        <row r="50">
          <cell r="L50">
            <v>11315</v>
          </cell>
          <cell r="M50" t="str">
            <v>冷暖房ミキシングロスの防止</v>
          </cell>
          <cell r="N50" t="str">
            <v>運用改善</v>
          </cell>
          <cell r="O50" t="str">
            <v>空調システム（消費）</v>
          </cell>
        </row>
        <row r="51">
          <cell r="L51">
            <v>11316</v>
          </cell>
          <cell r="M51" t="str">
            <v>冷暖房設定温度・湿度の緩和</v>
          </cell>
          <cell r="N51" t="str">
            <v>運用改善</v>
          </cell>
          <cell r="O51" t="str">
            <v>空調システム（消費）</v>
          </cell>
        </row>
        <row r="52">
          <cell r="L52">
            <v>11317</v>
          </cell>
          <cell r="M52" t="str">
            <v>全熱交換器の有効利用</v>
          </cell>
          <cell r="N52" t="str">
            <v>運用改善</v>
          </cell>
          <cell r="O52" t="str">
            <v>空調システム（消費）</v>
          </cell>
        </row>
        <row r="53">
          <cell r="L53">
            <v>11310</v>
          </cell>
          <cell r="M53" t="str">
            <v>メニューにない対策（運用改善）</v>
          </cell>
          <cell r="N53" t="str">
            <v>運用改善</v>
          </cell>
          <cell r="O53" t="str">
            <v>空調システム（消費）</v>
          </cell>
        </row>
        <row r="54">
          <cell r="L54">
            <v>11321</v>
          </cell>
          <cell r="M54" t="str">
            <v>空調・換気のスケジュール運転・断続運転制御の導入</v>
          </cell>
          <cell r="N54" t="str">
            <v>部分更新・機能付加</v>
          </cell>
          <cell r="O54" t="str">
            <v>空調システム（消費）</v>
          </cell>
        </row>
        <row r="55">
          <cell r="L55">
            <v>11322</v>
          </cell>
          <cell r="M55" t="str">
            <v>センサーを利用した外気量自動制御システムの導入</v>
          </cell>
          <cell r="N55" t="str">
            <v>部分更新・機能付加</v>
          </cell>
          <cell r="O55" t="str">
            <v>空調システム（消費）</v>
          </cell>
        </row>
        <row r="56">
          <cell r="L56">
            <v>11323</v>
          </cell>
          <cell r="M56" t="str">
            <v>外気冷房空調システムの導入（中間期に送風のみ）</v>
          </cell>
          <cell r="N56" t="str">
            <v>部分更新・機能付加</v>
          </cell>
          <cell r="O56" t="str">
            <v>空調システム（消費）</v>
          </cell>
        </row>
        <row r="57">
          <cell r="L57">
            <v>11324</v>
          </cell>
          <cell r="M57" t="str">
            <v>直接噴霧加湿による加湿蒸気量の低減</v>
          </cell>
          <cell r="N57" t="str">
            <v>部分更新・機能付加</v>
          </cell>
          <cell r="O57" t="str">
            <v>空調システム（消費）</v>
          </cell>
        </row>
        <row r="58">
          <cell r="L58">
            <v>11325</v>
          </cell>
          <cell r="M58" t="str">
            <v>空調ゾーニング細分化、発熱源の断熱強化</v>
          </cell>
          <cell r="N58" t="str">
            <v>部分更新・機能付加</v>
          </cell>
          <cell r="O58" t="str">
            <v>空調システム（消費）</v>
          </cell>
        </row>
        <row r="59">
          <cell r="L59">
            <v>11326</v>
          </cell>
          <cell r="M59" t="str">
            <v>屋根の断熱性・遮熱性向上（遮熱塗料、散水等）</v>
          </cell>
          <cell r="N59" t="str">
            <v>部分更新・機能付加</v>
          </cell>
          <cell r="O59" t="str">
            <v>空調システム（消費）</v>
          </cell>
        </row>
        <row r="60">
          <cell r="L60">
            <v>11327</v>
          </cell>
          <cell r="M60" t="str">
            <v>窓の断熱性・遮熱性向上（フィルム、塗料、ガラス、ブラインド等）</v>
          </cell>
          <cell r="N60" t="str">
            <v>部分更新・機能付加</v>
          </cell>
          <cell r="O60" t="str">
            <v>空調システム（消費）</v>
          </cell>
        </row>
        <row r="61">
          <cell r="L61">
            <v>11328</v>
          </cell>
          <cell r="M61" t="str">
            <v>その他の建物断熱性・遮熱性の向上</v>
          </cell>
          <cell r="N61" t="str">
            <v>部分更新・機能付加</v>
          </cell>
          <cell r="O61" t="str">
            <v>空調システム（消費）</v>
          </cell>
        </row>
        <row r="62">
          <cell r="L62">
            <v>11320</v>
          </cell>
          <cell r="M62" t="str">
            <v>メニューにない対策（部分更新・機能付加）</v>
          </cell>
          <cell r="N62" t="str">
            <v>部分更新・機能付加</v>
          </cell>
          <cell r="O62" t="str">
            <v>空調システム（消費）</v>
          </cell>
        </row>
        <row r="63">
          <cell r="L63">
            <v>11331</v>
          </cell>
          <cell r="M63" t="str">
            <v>全熱交換器の導入</v>
          </cell>
          <cell r="N63" t="str">
            <v>設備導入</v>
          </cell>
          <cell r="O63" t="str">
            <v>空調システム（消費）</v>
          </cell>
        </row>
        <row r="64">
          <cell r="L64">
            <v>11332</v>
          </cell>
          <cell r="M64" t="str">
            <v>置換空調・成層空調システムの導入</v>
          </cell>
          <cell r="N64" t="str">
            <v>設備導入</v>
          </cell>
          <cell r="O64" t="str">
            <v>空調システム（消費）</v>
          </cell>
        </row>
        <row r="65">
          <cell r="L65">
            <v>11333</v>
          </cell>
          <cell r="M65" t="str">
            <v>高性能窓システム（エアフローウィンドー等）の導入</v>
          </cell>
          <cell r="N65" t="str">
            <v>設備導入</v>
          </cell>
          <cell r="O65" t="str">
            <v>空調システム（消費）</v>
          </cell>
        </row>
        <row r="66">
          <cell r="L66">
            <v>11330</v>
          </cell>
          <cell r="M66" t="str">
            <v>メニューにない対策（設備導入）</v>
          </cell>
          <cell r="N66" t="str">
            <v>設備導入</v>
          </cell>
          <cell r="O66" t="str">
            <v>空調システム（消費）</v>
          </cell>
        </row>
        <row r="67">
          <cell r="L67" t="str">
            <v>11340_pr</v>
          </cell>
          <cell r="M67" t="str">
            <v>メニューにない対策（燃料低炭素化）</v>
          </cell>
          <cell r="N67" t="str">
            <v>燃料低炭素化</v>
          </cell>
          <cell r="O67" t="str">
            <v>空調システム（消費）</v>
          </cell>
        </row>
        <row r="68">
          <cell r="L68" t="str">
            <v>11350_fx</v>
          </cell>
          <cell r="M68" t="str">
            <v>メニューにない対策（電化）</v>
          </cell>
          <cell r="N68" t="str">
            <v>電化</v>
          </cell>
          <cell r="O68" t="str">
            <v>空調システム（消費）</v>
          </cell>
        </row>
        <row r="69">
          <cell r="L69" t="str">
            <v>11360_rp</v>
          </cell>
          <cell r="M69" t="str">
            <v>メニューにない対策（電力低炭素化）</v>
          </cell>
          <cell r="N69" t="str">
            <v>電力低炭素化</v>
          </cell>
          <cell r="O69" t="str">
            <v>空調システム（消費）</v>
          </cell>
        </row>
        <row r="70">
          <cell r="L70">
            <v>12111</v>
          </cell>
          <cell r="M70" t="str">
            <v>ボイラーの不要時停止</v>
          </cell>
          <cell r="N70" t="str">
            <v>運用改善</v>
          </cell>
          <cell r="O70" t="str">
            <v>蒸気システム（発生）</v>
          </cell>
        </row>
        <row r="71">
          <cell r="L71">
            <v>12112</v>
          </cell>
          <cell r="M71" t="str">
            <v>高効率ボイラーの優先運転（運転台数の削減）</v>
          </cell>
          <cell r="N71" t="str">
            <v>運用改善</v>
          </cell>
          <cell r="O71" t="str">
            <v>蒸気システム（発生）</v>
          </cell>
        </row>
        <row r="72">
          <cell r="L72">
            <v>12113</v>
          </cell>
          <cell r="M72" t="str">
            <v>ボイラーの運転圧力調整</v>
          </cell>
          <cell r="N72" t="str">
            <v>運用改善</v>
          </cell>
          <cell r="O72" t="str">
            <v>蒸気システム（発生）</v>
          </cell>
        </row>
        <row r="73">
          <cell r="L73">
            <v>12114</v>
          </cell>
          <cell r="M73" t="str">
            <v>ボイラーの燃焼空気比改善</v>
          </cell>
          <cell r="N73" t="str">
            <v>運用改善</v>
          </cell>
          <cell r="O73" t="str">
            <v>蒸気システム（発生）</v>
          </cell>
        </row>
        <row r="74">
          <cell r="L74">
            <v>12115</v>
          </cell>
          <cell r="M74" t="str">
            <v>バーナーチップの清掃・交換</v>
          </cell>
          <cell r="N74" t="str">
            <v>運用改善</v>
          </cell>
          <cell r="O74" t="str">
            <v>蒸気システム（発生）</v>
          </cell>
        </row>
        <row r="75">
          <cell r="L75">
            <v>12116</v>
          </cell>
          <cell r="M75" t="str">
            <v>ボイラーのブロー量の適正化</v>
          </cell>
          <cell r="N75" t="str">
            <v>運用改善</v>
          </cell>
          <cell r="O75" t="str">
            <v>蒸気システム（発生）</v>
          </cell>
        </row>
        <row r="76">
          <cell r="L76">
            <v>12117</v>
          </cell>
          <cell r="M76" t="str">
            <v>ボイラーの停止時間の電源遮断</v>
          </cell>
          <cell r="N76" t="str">
            <v>運用改善</v>
          </cell>
          <cell r="O76" t="str">
            <v>蒸気システム（発生）</v>
          </cell>
        </row>
        <row r="77">
          <cell r="L77">
            <v>12110</v>
          </cell>
          <cell r="M77" t="str">
            <v>メニューにない対策（運用改善）</v>
          </cell>
          <cell r="N77" t="str">
            <v>運用改善</v>
          </cell>
          <cell r="O77" t="str">
            <v>蒸気システム（発生）</v>
          </cell>
        </row>
        <row r="78">
          <cell r="L78">
            <v>12121</v>
          </cell>
          <cell r="M78" t="str">
            <v>給水タンク等の保温</v>
          </cell>
          <cell r="N78" t="str">
            <v>部分更新・機能付加</v>
          </cell>
          <cell r="O78" t="str">
            <v>蒸気システム（発生）</v>
          </cell>
        </row>
        <row r="79">
          <cell r="L79">
            <v>12122</v>
          </cell>
          <cell r="M79" t="str">
            <v>ボイラー排ガス利用による高効率化（給水予熱、燃焼空気予熱等）</v>
          </cell>
          <cell r="N79" t="str">
            <v>部分更新・機能付加</v>
          </cell>
          <cell r="O79" t="str">
            <v>蒸気システム（発生）</v>
          </cell>
        </row>
        <row r="80">
          <cell r="L80">
            <v>12123</v>
          </cell>
          <cell r="M80" t="str">
            <v>ブロー水の顕熱回収（給水予熱装置の導入）</v>
          </cell>
          <cell r="N80" t="str">
            <v>部分更新・機能付加</v>
          </cell>
          <cell r="O80" t="str">
            <v>蒸気システム（発生）</v>
          </cell>
        </row>
        <row r="81">
          <cell r="L81">
            <v>12124</v>
          </cell>
          <cell r="M81" t="str">
            <v>中小型ボイラーの省エネ燃焼システムの導入</v>
          </cell>
          <cell r="N81" t="str">
            <v>部分更新・機能付加</v>
          </cell>
          <cell r="O81" t="str">
            <v>蒸気システム（発生）</v>
          </cell>
        </row>
        <row r="82">
          <cell r="L82">
            <v>12125</v>
          </cell>
          <cell r="M82" t="str">
            <v>ボイラー本体の断熱保温</v>
          </cell>
          <cell r="N82" t="str">
            <v>部分更新・機能付加</v>
          </cell>
          <cell r="O82" t="str">
            <v>蒸気システム（発生）</v>
          </cell>
        </row>
        <row r="83">
          <cell r="L83">
            <v>12120</v>
          </cell>
          <cell r="M83" t="str">
            <v>メニューにない対策（部分更新・機能付加）</v>
          </cell>
          <cell r="N83" t="str">
            <v>部分更新・機能付加</v>
          </cell>
          <cell r="O83" t="str">
            <v>蒸気システム（発生）</v>
          </cell>
        </row>
        <row r="84">
          <cell r="L84">
            <v>12131</v>
          </cell>
          <cell r="M84" t="str">
            <v>高効率ボイラーの導入（潜熱回収型等）</v>
          </cell>
          <cell r="N84" t="str">
            <v>設備導入</v>
          </cell>
          <cell r="O84" t="str">
            <v>蒸気システム（発生）</v>
          </cell>
        </row>
        <row r="85">
          <cell r="L85">
            <v>12130</v>
          </cell>
          <cell r="M85" t="str">
            <v>メニューにない対策（設備導入）</v>
          </cell>
          <cell r="N85" t="str">
            <v>設備導入</v>
          </cell>
          <cell r="O85" t="str">
            <v>蒸気システム（発生）</v>
          </cell>
        </row>
        <row r="86">
          <cell r="L86" t="str">
            <v>-</v>
          </cell>
          <cell r="M86" t="str">
            <v>高温ヒートポンプの導入</v>
          </cell>
          <cell r="N86" t="str">
            <v>燃料低炭素化</v>
          </cell>
          <cell r="O86" t="str">
            <v>蒸気システム（発生）</v>
          </cell>
        </row>
        <row r="87">
          <cell r="L87">
            <v>12142</v>
          </cell>
          <cell r="M87" t="str">
            <v>燃料転換（重油焚きからガス焚きボイラー）</v>
          </cell>
          <cell r="N87" t="str">
            <v>燃料低炭素化</v>
          </cell>
          <cell r="O87" t="str">
            <v>蒸気システム（発生）</v>
          </cell>
        </row>
        <row r="88">
          <cell r="L88">
            <v>12143</v>
          </cell>
          <cell r="M88" t="str">
            <v>燃料転換（重油焚きからガス焚きボイラー以外）</v>
          </cell>
          <cell r="N88" t="str">
            <v>燃料低炭素化</v>
          </cell>
          <cell r="O88" t="str">
            <v>蒸気システム（発生）</v>
          </cell>
        </row>
        <row r="89">
          <cell r="L89">
            <v>12144</v>
          </cell>
          <cell r="M89" t="str">
            <v>バイオマスボイラーの導入（給湯用を除く）</v>
          </cell>
          <cell r="N89" t="str">
            <v>燃料低炭素化</v>
          </cell>
          <cell r="O89" t="str">
            <v>蒸気システム（発生）</v>
          </cell>
        </row>
        <row r="90">
          <cell r="L90">
            <v>12140</v>
          </cell>
          <cell r="M90" t="str">
            <v>メニューにない対策（燃料低炭素化）</v>
          </cell>
          <cell r="N90" t="str">
            <v>燃料低炭素化</v>
          </cell>
          <cell r="O90" t="str">
            <v>蒸気システム（発生）</v>
          </cell>
        </row>
        <row r="91">
          <cell r="L91">
            <v>12151</v>
          </cell>
          <cell r="M91" t="str">
            <v>高温ヒートポンプの導入</v>
          </cell>
          <cell r="N91" t="str">
            <v>電化</v>
          </cell>
          <cell r="O91" t="str">
            <v>蒸気システム（発生）</v>
          </cell>
        </row>
        <row r="92">
          <cell r="L92">
            <v>12150</v>
          </cell>
          <cell r="M92" t="str">
            <v>メニューにない対策（電化）</v>
          </cell>
          <cell r="N92" t="str">
            <v>電化</v>
          </cell>
          <cell r="O92" t="str">
            <v>蒸気システム（発生）</v>
          </cell>
        </row>
        <row r="93">
          <cell r="L93" t="str">
            <v>12160_fs</v>
          </cell>
          <cell r="M93" t="str">
            <v>メニューにない対策（電力低炭素化）</v>
          </cell>
          <cell r="N93" t="str">
            <v>電力低炭素化</v>
          </cell>
          <cell r="O93" t="str">
            <v>蒸気システム（発生）</v>
          </cell>
        </row>
        <row r="94">
          <cell r="L94">
            <v>12210</v>
          </cell>
          <cell r="M94" t="str">
            <v>メニューにない対策（運用改善）</v>
          </cell>
          <cell r="N94" t="str">
            <v>運用改善</v>
          </cell>
          <cell r="O94" t="str">
            <v>蒸気システム（移送）</v>
          </cell>
        </row>
        <row r="95">
          <cell r="L95">
            <v>12221</v>
          </cell>
          <cell r="M95" t="str">
            <v>蒸気配管経路の見直し</v>
          </cell>
          <cell r="N95" t="str">
            <v>部分更新・機能付加</v>
          </cell>
          <cell r="O95" t="str">
            <v>蒸気システム（移送）</v>
          </cell>
        </row>
        <row r="96">
          <cell r="L96">
            <v>12222</v>
          </cell>
          <cell r="M96" t="str">
            <v>蒸気配管・蒸気バルブ・フランジ等の断熱強化</v>
          </cell>
          <cell r="N96" t="str">
            <v>部分更新・機能付加</v>
          </cell>
          <cell r="O96" t="str">
            <v>蒸気システム（移送）</v>
          </cell>
        </row>
        <row r="97">
          <cell r="L97">
            <v>12223</v>
          </cell>
          <cell r="M97" t="str">
            <v>蒸気漏れの配管・継手・バルブ類の管理・更新</v>
          </cell>
          <cell r="N97" t="str">
            <v>部分更新・機能付加</v>
          </cell>
          <cell r="O97" t="str">
            <v>蒸気システム（移送）</v>
          </cell>
        </row>
        <row r="98">
          <cell r="L98">
            <v>12224</v>
          </cell>
          <cell r="M98" t="str">
            <v>スチームトラップとドレン回収装置の管理・更新</v>
          </cell>
          <cell r="N98" t="str">
            <v>部分更新・機能付加</v>
          </cell>
          <cell r="O98" t="str">
            <v>蒸気システム（移送）</v>
          </cell>
        </row>
        <row r="99">
          <cell r="L99">
            <v>12220</v>
          </cell>
          <cell r="M99" t="str">
            <v>メニューにない対策（部分更新・機能付加）</v>
          </cell>
          <cell r="N99" t="str">
            <v>部分更新・機能付加</v>
          </cell>
          <cell r="O99" t="str">
            <v>蒸気システム（移送）</v>
          </cell>
        </row>
        <row r="100">
          <cell r="L100">
            <v>12231</v>
          </cell>
          <cell r="M100" t="str">
            <v>蒸気減圧ラインへのタービン設置による動力回収</v>
          </cell>
          <cell r="N100" t="str">
            <v>設備導入</v>
          </cell>
          <cell r="O100" t="str">
            <v>蒸気システム（移送）</v>
          </cell>
        </row>
        <row r="101">
          <cell r="L101">
            <v>12230</v>
          </cell>
          <cell r="M101" t="str">
            <v>メニューにない対策（設備導入）</v>
          </cell>
          <cell r="N101" t="str">
            <v>設備導入</v>
          </cell>
          <cell r="O101" t="str">
            <v>蒸気システム（移送）</v>
          </cell>
        </row>
        <row r="102">
          <cell r="L102" t="str">
            <v>12240_ye</v>
          </cell>
          <cell r="M102" t="str">
            <v>メニューにない対策（燃料低炭素化）</v>
          </cell>
          <cell r="N102" t="str">
            <v>燃料低炭素化</v>
          </cell>
          <cell r="O102" t="str">
            <v>蒸気システム（移送）</v>
          </cell>
        </row>
        <row r="103">
          <cell r="L103" t="str">
            <v>12250_ab</v>
          </cell>
          <cell r="M103" t="str">
            <v>メニューにない対策（電化）</v>
          </cell>
          <cell r="N103" t="str">
            <v>電化</v>
          </cell>
          <cell r="O103" t="str">
            <v>蒸気システム（移送）</v>
          </cell>
        </row>
        <row r="104">
          <cell r="L104" t="str">
            <v>12260_mv</v>
          </cell>
          <cell r="M104" t="str">
            <v>メニューにない対策（電力低炭素化）</v>
          </cell>
          <cell r="N104" t="str">
            <v>電力低炭素化</v>
          </cell>
          <cell r="O104" t="str">
            <v>蒸気システム（移送）</v>
          </cell>
        </row>
        <row r="105">
          <cell r="L105">
            <v>12311</v>
          </cell>
          <cell r="M105" t="str">
            <v>利用蒸気の温度・蒸気圧の低減</v>
          </cell>
          <cell r="N105" t="str">
            <v>運用改善</v>
          </cell>
          <cell r="O105" t="str">
            <v>蒸気システム（消費）</v>
          </cell>
        </row>
        <row r="106">
          <cell r="L106">
            <v>12310</v>
          </cell>
          <cell r="M106" t="str">
            <v>メニューにない対策（運用改善）</v>
          </cell>
          <cell r="N106" t="str">
            <v>運用改善</v>
          </cell>
          <cell r="O106" t="str">
            <v>蒸気システム（消費）</v>
          </cell>
        </row>
        <row r="107">
          <cell r="L107">
            <v>12321</v>
          </cell>
          <cell r="M107" t="str">
            <v>ドレン水回収設備・フラッシュ蒸気利用設備の導入</v>
          </cell>
          <cell r="N107" t="str">
            <v>部分更新・機能付加</v>
          </cell>
          <cell r="O107" t="str">
            <v>蒸気システム（消費）</v>
          </cell>
        </row>
        <row r="108">
          <cell r="L108">
            <v>12322</v>
          </cell>
          <cell r="M108" t="str">
            <v>蒸気使用機器の断熱保温</v>
          </cell>
          <cell r="N108" t="str">
            <v>部分更新・機能付加</v>
          </cell>
          <cell r="O108" t="str">
            <v>蒸気システム（消費）</v>
          </cell>
        </row>
        <row r="109">
          <cell r="L109">
            <v>12320</v>
          </cell>
          <cell r="M109" t="str">
            <v>メニューにない対策（部分更新・機能付加）</v>
          </cell>
          <cell r="N109" t="str">
            <v>部分更新・機能付加</v>
          </cell>
          <cell r="O109" t="str">
            <v>蒸気システム（消費）</v>
          </cell>
        </row>
        <row r="110">
          <cell r="L110">
            <v>12330</v>
          </cell>
          <cell r="M110" t="str">
            <v>メニューにない対策（設備導入）</v>
          </cell>
          <cell r="N110" t="str">
            <v>設備導入</v>
          </cell>
          <cell r="O110" t="str">
            <v>蒸気システム（消費）</v>
          </cell>
        </row>
        <row r="111">
          <cell r="L111">
            <v>12340</v>
          </cell>
          <cell r="M111" t="str">
            <v>メニューにない対策（燃料低炭素化）</v>
          </cell>
          <cell r="N111" t="str">
            <v>燃料低炭素化</v>
          </cell>
          <cell r="O111" t="str">
            <v>蒸気システム（消費）</v>
          </cell>
        </row>
        <row r="112">
          <cell r="L112" t="str">
            <v>12350_wn</v>
          </cell>
          <cell r="M112" t="str">
            <v>メニューにない対策（電化）</v>
          </cell>
          <cell r="N112" t="str">
            <v>電化</v>
          </cell>
          <cell r="O112" t="str">
            <v>蒸気システム（消費）</v>
          </cell>
        </row>
        <row r="113">
          <cell r="L113" t="str">
            <v>12360_ae</v>
          </cell>
          <cell r="M113" t="str">
            <v>メニューにない対策（電力低炭素化）</v>
          </cell>
          <cell r="N113" t="str">
            <v>電力低炭素化</v>
          </cell>
          <cell r="O113" t="str">
            <v>蒸気システム（消費）</v>
          </cell>
        </row>
        <row r="114">
          <cell r="L114" t="str">
            <v>-</v>
          </cell>
          <cell r="M114" t="str">
            <v>冷却水設定温度・流量の適正化</v>
          </cell>
          <cell r="N114" t="str">
            <v>運用改善</v>
          </cell>
          <cell r="O114" t="str">
            <v>冷却水システム（発生）</v>
          </cell>
        </row>
        <row r="115">
          <cell r="L115" t="str">
            <v>-</v>
          </cell>
          <cell r="M115" t="str">
            <v>吸収式冷凍機の燃焼空気比改善</v>
          </cell>
          <cell r="N115" t="str">
            <v>運用改善</v>
          </cell>
          <cell r="O115" t="str">
            <v>冷却水システム（発生）</v>
          </cell>
        </row>
        <row r="116">
          <cell r="L116">
            <v>13110</v>
          </cell>
          <cell r="M116" t="str">
            <v>メニューにない対策（運用改善）</v>
          </cell>
          <cell r="N116" t="str">
            <v>運用改善</v>
          </cell>
          <cell r="O116" t="str">
            <v>冷却水システム（発生）</v>
          </cell>
        </row>
        <row r="117">
          <cell r="L117" t="str">
            <v>-</v>
          </cell>
          <cell r="M117" t="str">
            <v>冷却塔ファンのインバータ制御機能の追加</v>
          </cell>
          <cell r="N117" t="str">
            <v>部分更新・機能付加</v>
          </cell>
          <cell r="O117" t="str">
            <v>冷却水システム（発生）</v>
          </cell>
        </row>
        <row r="118">
          <cell r="L118" t="str">
            <v>-</v>
          </cell>
          <cell r="M118" t="str">
            <v>フリークーリング制御機能の追加</v>
          </cell>
          <cell r="N118" t="str">
            <v>部分更新・機能付加</v>
          </cell>
          <cell r="O118" t="str">
            <v>冷却水システム（発生）</v>
          </cell>
        </row>
        <row r="119">
          <cell r="L119">
            <v>13120</v>
          </cell>
          <cell r="M119" t="str">
            <v>メニューにない対策（部分更新・機能付加）</v>
          </cell>
          <cell r="N119" t="str">
            <v>部分更新・機能付加</v>
          </cell>
          <cell r="O119" t="str">
            <v>冷却水システム（発生）</v>
          </cell>
        </row>
        <row r="120">
          <cell r="L120" t="str">
            <v>-</v>
          </cell>
          <cell r="M120" t="str">
            <v>省エネ型の冷却塔の導入</v>
          </cell>
          <cell r="N120" t="str">
            <v>設備導入</v>
          </cell>
          <cell r="O120" t="str">
            <v>冷却水システム（発生）</v>
          </cell>
        </row>
        <row r="121">
          <cell r="L121" t="str">
            <v>-</v>
          </cell>
          <cell r="M121" t="str">
            <v>熱回収ヒートポンプの導入</v>
          </cell>
          <cell r="N121" t="str">
            <v>設備導入</v>
          </cell>
          <cell r="O121" t="str">
            <v>冷却水システム（発生）</v>
          </cell>
        </row>
        <row r="122">
          <cell r="L122" t="str">
            <v>-</v>
          </cell>
          <cell r="M122" t="str">
            <v>高効率チラーの導入</v>
          </cell>
          <cell r="N122" t="str">
            <v>設備導入</v>
          </cell>
          <cell r="O122" t="str">
            <v>冷却水システム（発生）</v>
          </cell>
        </row>
        <row r="123">
          <cell r="L123">
            <v>13130</v>
          </cell>
          <cell r="M123" t="str">
            <v>メニューにない対策（設備導入）</v>
          </cell>
          <cell r="N123" t="str">
            <v>設備導入</v>
          </cell>
          <cell r="O123" t="str">
            <v>冷却水システム（発生）</v>
          </cell>
        </row>
        <row r="124">
          <cell r="L124" t="str">
            <v>13140_ew</v>
          </cell>
          <cell r="M124" t="str">
            <v>メニューにない対策（燃料低炭素化）</v>
          </cell>
          <cell r="N124" t="str">
            <v>燃料低炭素化</v>
          </cell>
          <cell r="O124" t="str">
            <v>冷却水システム（発生）</v>
          </cell>
        </row>
        <row r="125">
          <cell r="L125" t="str">
            <v>13150_ip</v>
          </cell>
          <cell r="M125" t="str">
            <v>メニューにない対策（電化）</v>
          </cell>
          <cell r="N125" t="str">
            <v>電化</v>
          </cell>
          <cell r="O125" t="str">
            <v>冷却水システム（発生）</v>
          </cell>
        </row>
        <row r="126">
          <cell r="L126" t="str">
            <v>13160_yk</v>
          </cell>
          <cell r="M126" t="str">
            <v>メニューにない対策（電力低炭素化）</v>
          </cell>
          <cell r="N126" t="str">
            <v>電力低炭素化</v>
          </cell>
          <cell r="O126" t="str">
            <v>冷却水システム（発生）</v>
          </cell>
        </row>
        <row r="127">
          <cell r="L127">
            <v>13210</v>
          </cell>
          <cell r="M127" t="str">
            <v>メニューにない対策（運用改善）</v>
          </cell>
          <cell r="N127" t="str">
            <v>運用改善</v>
          </cell>
          <cell r="O127" t="str">
            <v>冷却水システム（移送）</v>
          </cell>
        </row>
        <row r="128">
          <cell r="L128">
            <v>13220</v>
          </cell>
          <cell r="M128" t="str">
            <v>メニューにない対策（部分更新・機能付加）</v>
          </cell>
          <cell r="N128" t="str">
            <v>部分更新・機能付加</v>
          </cell>
          <cell r="O128" t="str">
            <v>冷却水システム（移送）</v>
          </cell>
        </row>
        <row r="129">
          <cell r="L129">
            <v>13230</v>
          </cell>
          <cell r="M129" t="str">
            <v>メニューにない対策（設備導入）</v>
          </cell>
          <cell r="N129" t="str">
            <v>設備導入</v>
          </cell>
          <cell r="O129" t="str">
            <v>冷却水システム（移送）</v>
          </cell>
        </row>
        <row r="130">
          <cell r="L130" t="str">
            <v>13240_zh</v>
          </cell>
          <cell r="M130" t="str">
            <v>メニューにない対策（燃料低炭素化）</v>
          </cell>
          <cell r="N130" t="str">
            <v>燃料低炭素化</v>
          </cell>
          <cell r="O130" t="str">
            <v>冷却水システム（移送）</v>
          </cell>
        </row>
        <row r="131">
          <cell r="L131" t="str">
            <v>13250_iu</v>
          </cell>
          <cell r="M131" t="str">
            <v>メニューにない対策（電化）</v>
          </cell>
          <cell r="N131" t="str">
            <v>電化</v>
          </cell>
          <cell r="O131" t="str">
            <v>冷却水システム（移送）</v>
          </cell>
        </row>
        <row r="132">
          <cell r="L132" t="str">
            <v>13260_ha</v>
          </cell>
          <cell r="M132" t="str">
            <v>メニューにない対策（電力低炭素化）</v>
          </cell>
          <cell r="N132" t="str">
            <v>電力低炭素化</v>
          </cell>
          <cell r="O132" t="str">
            <v>冷却水システム（移送）</v>
          </cell>
        </row>
        <row r="133">
          <cell r="L133">
            <v>13310</v>
          </cell>
          <cell r="M133" t="str">
            <v>メニューにない対策（運用改善）</v>
          </cell>
          <cell r="N133" t="str">
            <v>運用改善</v>
          </cell>
          <cell r="O133" t="str">
            <v>冷却水システム（消費）</v>
          </cell>
        </row>
        <row r="134">
          <cell r="L134">
            <v>13320</v>
          </cell>
          <cell r="M134" t="str">
            <v>メニューにない対策（部分更新・機能付加）</v>
          </cell>
          <cell r="N134" t="str">
            <v>部分更新・機能付加</v>
          </cell>
          <cell r="O134" t="str">
            <v>冷却水システム（消費）</v>
          </cell>
        </row>
        <row r="135">
          <cell r="L135">
            <v>13330</v>
          </cell>
          <cell r="M135" t="str">
            <v>メニューにない対策（設備導入）</v>
          </cell>
          <cell r="N135" t="str">
            <v>設備導入</v>
          </cell>
          <cell r="O135" t="str">
            <v>冷却水システム（消費）</v>
          </cell>
        </row>
        <row r="136">
          <cell r="L136" t="str">
            <v>13340_hv</v>
          </cell>
          <cell r="M136" t="str">
            <v>メニューにない対策（燃料低炭素化）</v>
          </cell>
          <cell r="N136" t="str">
            <v>燃料低炭素化</v>
          </cell>
          <cell r="O136" t="str">
            <v>冷却水システム（消費）</v>
          </cell>
        </row>
        <row r="137">
          <cell r="L137" t="str">
            <v>13350_gk</v>
          </cell>
          <cell r="M137" t="str">
            <v>メニューにない対策（電化）</v>
          </cell>
          <cell r="N137" t="str">
            <v>電化</v>
          </cell>
          <cell r="O137" t="str">
            <v>冷却水システム（消費）</v>
          </cell>
        </row>
        <row r="138">
          <cell r="L138" t="str">
            <v>13360_av</v>
          </cell>
          <cell r="M138" t="str">
            <v>メニューにない対策（電力低炭素化）</v>
          </cell>
          <cell r="N138" t="str">
            <v>電力低炭素化</v>
          </cell>
          <cell r="O138" t="str">
            <v>冷却水システム（消費）</v>
          </cell>
        </row>
        <row r="139">
          <cell r="L139">
            <v>14111</v>
          </cell>
          <cell r="M139" t="str">
            <v>コンプレッサーの吐出圧の低減</v>
          </cell>
          <cell r="N139" t="str">
            <v>運用改善</v>
          </cell>
          <cell r="O139" t="str">
            <v>圧空システム（発生）</v>
          </cell>
        </row>
        <row r="140">
          <cell r="L140">
            <v>14112</v>
          </cell>
          <cell r="M140" t="str">
            <v>コンプレッサーの運転時間短縮、不要時停止</v>
          </cell>
          <cell r="N140" t="str">
            <v>運用改善</v>
          </cell>
          <cell r="O140" t="str">
            <v>圧空システム（発生）</v>
          </cell>
        </row>
        <row r="141">
          <cell r="L141">
            <v>14113</v>
          </cell>
          <cell r="M141" t="str">
            <v>コンプレッサーの台数制御装置のパラメータ設定変更</v>
          </cell>
          <cell r="N141" t="str">
            <v>運用改善</v>
          </cell>
          <cell r="O141" t="str">
            <v>圧空システム（発生）</v>
          </cell>
        </row>
        <row r="142">
          <cell r="L142">
            <v>14114</v>
          </cell>
          <cell r="M142" t="str">
            <v>コンプレッサーのフィルター等の清掃</v>
          </cell>
          <cell r="N142" t="str">
            <v>運用改善</v>
          </cell>
          <cell r="O142" t="str">
            <v>圧空システム（発生）</v>
          </cell>
        </row>
        <row r="143">
          <cell r="L143">
            <v>14110</v>
          </cell>
          <cell r="M143" t="str">
            <v>メニューにない対策（運用改善）</v>
          </cell>
          <cell r="N143" t="str">
            <v>運用改善</v>
          </cell>
          <cell r="O143" t="str">
            <v>圧空システム（発生）</v>
          </cell>
        </row>
        <row r="144">
          <cell r="L144">
            <v>14121</v>
          </cell>
          <cell r="M144" t="str">
            <v>コンプレッサーの吸気温度の低温化</v>
          </cell>
          <cell r="N144" t="str">
            <v>部分更新・機能付加</v>
          </cell>
          <cell r="O144" t="str">
            <v>圧空システム（発生）</v>
          </cell>
        </row>
        <row r="145">
          <cell r="L145">
            <v>14122</v>
          </cell>
          <cell r="M145" t="str">
            <v>コンプレッサー排熱の有効利用</v>
          </cell>
          <cell r="N145" t="str">
            <v>部分更新・機能付加</v>
          </cell>
          <cell r="O145" t="str">
            <v>圧空システム（発生）</v>
          </cell>
        </row>
        <row r="146">
          <cell r="L146">
            <v>14123</v>
          </cell>
          <cell r="M146" t="str">
            <v>コンプレッサーの台数制御システムの導入</v>
          </cell>
          <cell r="N146" t="str">
            <v>部分更新・機能付加</v>
          </cell>
          <cell r="O146" t="str">
            <v>圧空システム（発生）</v>
          </cell>
        </row>
        <row r="147">
          <cell r="L147">
            <v>14120</v>
          </cell>
          <cell r="M147" t="str">
            <v>メニューにない対策（部分更新・機能付加）</v>
          </cell>
          <cell r="N147" t="str">
            <v>部分更新・機能付加</v>
          </cell>
          <cell r="O147" t="str">
            <v>圧空システム（発生）</v>
          </cell>
        </row>
        <row r="148">
          <cell r="L148">
            <v>14131</v>
          </cell>
          <cell r="M148" t="str">
            <v>適正容量の高効率コンプレッサー（インバータ等）の導入</v>
          </cell>
          <cell r="N148" t="str">
            <v>設備導入</v>
          </cell>
          <cell r="O148" t="str">
            <v>圧空システム（発生）</v>
          </cell>
        </row>
        <row r="149">
          <cell r="L149">
            <v>14132</v>
          </cell>
          <cell r="M149" t="str">
            <v>コンプレッサーからブロワーへの更新</v>
          </cell>
          <cell r="N149" t="str">
            <v>設備導入</v>
          </cell>
          <cell r="O149" t="str">
            <v>圧空システム（発生）</v>
          </cell>
        </row>
        <row r="150">
          <cell r="L150">
            <v>14133</v>
          </cell>
          <cell r="M150" t="str">
            <v>熱回収式コンプレッサーの導入</v>
          </cell>
          <cell r="N150" t="str">
            <v>設備導入</v>
          </cell>
          <cell r="O150" t="str">
            <v>圧空システム（発生）</v>
          </cell>
        </row>
        <row r="151">
          <cell r="L151">
            <v>14130</v>
          </cell>
          <cell r="M151" t="str">
            <v>メニューにない対策（設備導入）</v>
          </cell>
          <cell r="N151" t="str">
            <v>設備導入</v>
          </cell>
          <cell r="O151" t="str">
            <v>圧空システム（発生）</v>
          </cell>
        </row>
        <row r="152">
          <cell r="L152" t="str">
            <v>14140_xg</v>
          </cell>
          <cell r="M152" t="str">
            <v>メニューにない対策（燃料低炭素化）</v>
          </cell>
          <cell r="N152" t="str">
            <v>燃料低炭素化</v>
          </cell>
          <cell r="O152" t="str">
            <v>圧空システム（発生）</v>
          </cell>
        </row>
        <row r="153">
          <cell r="L153" t="str">
            <v>14150_ex</v>
          </cell>
          <cell r="M153" t="str">
            <v>メニューにない対策（電化）</v>
          </cell>
          <cell r="N153" t="str">
            <v>電化</v>
          </cell>
          <cell r="O153" t="str">
            <v>圧空システム（発生）</v>
          </cell>
        </row>
        <row r="154">
          <cell r="L154" t="str">
            <v>14160_xv</v>
          </cell>
          <cell r="M154" t="str">
            <v>メニューにない対策（電力低炭素化）</v>
          </cell>
          <cell r="N154" t="str">
            <v>電力低炭素化</v>
          </cell>
          <cell r="O154" t="str">
            <v>圧空システム（発生）</v>
          </cell>
        </row>
        <row r="155">
          <cell r="L155">
            <v>14211</v>
          </cell>
          <cell r="M155" t="str">
            <v>配管の空気漏れ対策</v>
          </cell>
          <cell r="N155" t="str">
            <v>運用改善</v>
          </cell>
          <cell r="O155" t="str">
            <v>圧空システム（移送）</v>
          </cell>
        </row>
        <row r="156">
          <cell r="L156">
            <v>14210</v>
          </cell>
          <cell r="M156" t="str">
            <v>メニューにない対策（運用改善）</v>
          </cell>
          <cell r="N156" t="str">
            <v>運用改善</v>
          </cell>
          <cell r="O156" t="str">
            <v>圧空システム（移送）</v>
          </cell>
        </row>
        <row r="157">
          <cell r="L157">
            <v>14221</v>
          </cell>
          <cell r="M157" t="str">
            <v>配管ルートのループ化</v>
          </cell>
          <cell r="N157" t="str">
            <v>部分更新・機能付加</v>
          </cell>
          <cell r="O157" t="str">
            <v>圧空システム（移送）</v>
          </cell>
        </row>
        <row r="158">
          <cell r="L158">
            <v>14222</v>
          </cell>
          <cell r="M158" t="str">
            <v>レシーバータンクの設置</v>
          </cell>
          <cell r="N158" t="str">
            <v>部分更新・機能付加</v>
          </cell>
          <cell r="O158" t="str">
            <v>圧空システム（移送）</v>
          </cell>
        </row>
        <row r="159">
          <cell r="L159">
            <v>14220</v>
          </cell>
          <cell r="M159" t="str">
            <v>メニューにない対策（部分更新・機能付加）</v>
          </cell>
          <cell r="N159" t="str">
            <v>部分更新・機能付加</v>
          </cell>
          <cell r="O159" t="str">
            <v>圧空システム（移送）</v>
          </cell>
        </row>
        <row r="160">
          <cell r="L160">
            <v>14230</v>
          </cell>
          <cell r="M160" t="str">
            <v>メニューにない対策（設備導入）</v>
          </cell>
          <cell r="N160" t="str">
            <v>設備導入</v>
          </cell>
          <cell r="O160" t="str">
            <v>圧空システム（移送）</v>
          </cell>
        </row>
        <row r="161">
          <cell r="L161" t="str">
            <v>14240_av</v>
          </cell>
          <cell r="M161" t="str">
            <v>メニューにない対策（燃料低炭素化）</v>
          </cell>
          <cell r="N161" t="str">
            <v>燃料低炭素化</v>
          </cell>
          <cell r="O161" t="str">
            <v>圧空システム（移送）</v>
          </cell>
        </row>
        <row r="162">
          <cell r="L162" t="str">
            <v>14250_rn</v>
          </cell>
          <cell r="M162" t="str">
            <v>メニューにない対策（電化）</v>
          </cell>
          <cell r="N162" t="str">
            <v>電化</v>
          </cell>
          <cell r="O162" t="str">
            <v>圧空システム（移送）</v>
          </cell>
        </row>
        <row r="163">
          <cell r="L163" t="str">
            <v>14260_eg</v>
          </cell>
          <cell r="M163" t="str">
            <v>メニューにない対策（電力低炭素化）</v>
          </cell>
          <cell r="N163" t="str">
            <v>電力低炭素化</v>
          </cell>
          <cell r="O163" t="str">
            <v>圧空システム（移送）</v>
          </cell>
        </row>
        <row r="164">
          <cell r="L164">
            <v>14310</v>
          </cell>
          <cell r="M164" t="str">
            <v>メニューにない対策（運用改善）</v>
          </cell>
          <cell r="N164" t="str">
            <v>運用改善</v>
          </cell>
          <cell r="O164" t="str">
            <v>圧空システム（消費）</v>
          </cell>
        </row>
        <row r="165">
          <cell r="L165">
            <v>14321</v>
          </cell>
          <cell r="M165" t="str">
            <v>エアーブローのパルス化やノズルサイズ変更</v>
          </cell>
          <cell r="N165" t="str">
            <v>部分更新・機能付加</v>
          </cell>
          <cell r="O165" t="str">
            <v>圧空システム（消費）</v>
          </cell>
        </row>
        <row r="166">
          <cell r="L166">
            <v>14320</v>
          </cell>
          <cell r="M166" t="str">
            <v>メニューにない対策（部分更新・機能付加）</v>
          </cell>
          <cell r="N166" t="str">
            <v>部分更新・機能付加</v>
          </cell>
          <cell r="O166" t="str">
            <v>圧空システム（消費）</v>
          </cell>
        </row>
        <row r="167">
          <cell r="L167">
            <v>14330</v>
          </cell>
          <cell r="M167" t="str">
            <v>メニューにない対策（設備導入）</v>
          </cell>
          <cell r="N167" t="str">
            <v>設備導入</v>
          </cell>
          <cell r="O167" t="str">
            <v>圧空システム（消費）</v>
          </cell>
        </row>
        <row r="168">
          <cell r="L168" t="str">
            <v>14340_aw</v>
          </cell>
          <cell r="M168" t="str">
            <v>メニューにない対策（燃料低炭素化）</v>
          </cell>
          <cell r="N168" t="str">
            <v>燃料低炭素化</v>
          </cell>
          <cell r="O168" t="str">
            <v>圧空システム（消費）</v>
          </cell>
        </row>
        <row r="169">
          <cell r="L169" t="str">
            <v>14350_iy</v>
          </cell>
          <cell r="M169" t="str">
            <v>メニューにない対策（電化）</v>
          </cell>
          <cell r="N169" t="str">
            <v>電化</v>
          </cell>
          <cell r="O169" t="str">
            <v>圧空システム（消費）</v>
          </cell>
        </row>
        <row r="170">
          <cell r="L170" t="str">
            <v>14360_by</v>
          </cell>
          <cell r="M170" t="str">
            <v>メニューにない対策（電力低炭素化）</v>
          </cell>
          <cell r="N170" t="str">
            <v>電力低炭素化</v>
          </cell>
          <cell r="O170" t="str">
            <v>圧空システム（消費）</v>
          </cell>
        </row>
        <row r="171">
          <cell r="L171">
            <v>21011</v>
          </cell>
          <cell r="M171" t="str">
            <v>不要箇所・不要時間帯の消灯</v>
          </cell>
          <cell r="N171" t="str">
            <v>運用改善</v>
          </cell>
          <cell r="O171" t="str">
            <v>照明設備</v>
          </cell>
        </row>
        <row r="172">
          <cell r="L172">
            <v>21012</v>
          </cell>
          <cell r="M172" t="str">
            <v>照明器具の清掃</v>
          </cell>
          <cell r="N172" t="str">
            <v>運用改善</v>
          </cell>
          <cell r="O172" t="str">
            <v>照明設備</v>
          </cell>
        </row>
        <row r="173">
          <cell r="L173">
            <v>21010</v>
          </cell>
          <cell r="M173" t="str">
            <v>メニューにない対策（運用改善）</v>
          </cell>
          <cell r="N173" t="str">
            <v>運用改善</v>
          </cell>
          <cell r="O173" t="str">
            <v>照明設備</v>
          </cell>
        </row>
        <row r="174">
          <cell r="L174">
            <v>21021</v>
          </cell>
          <cell r="M174" t="str">
            <v>照明スイッチの細分化（配線回路の分割）</v>
          </cell>
          <cell r="N174" t="str">
            <v>部分更新・機能付加</v>
          </cell>
          <cell r="O174" t="str">
            <v>照明設備</v>
          </cell>
        </row>
        <row r="175">
          <cell r="L175">
            <v>21022</v>
          </cell>
          <cell r="M175" t="str">
            <v>照明制御機能（タイマー、センサー等）の追加</v>
          </cell>
          <cell r="N175" t="str">
            <v>部分更新・機能付加</v>
          </cell>
          <cell r="O175" t="str">
            <v>照明設備</v>
          </cell>
        </row>
        <row r="176">
          <cell r="L176">
            <v>21023</v>
          </cell>
          <cell r="M176" t="str">
            <v>タスクアンビエント方式の導入</v>
          </cell>
          <cell r="N176" t="str">
            <v>部分更新・機能付加</v>
          </cell>
          <cell r="O176" t="str">
            <v>照明設備</v>
          </cell>
        </row>
        <row r="177">
          <cell r="L177">
            <v>21020</v>
          </cell>
          <cell r="M177" t="str">
            <v>メニューにない対策（部分更新・機能付加）</v>
          </cell>
          <cell r="N177" t="str">
            <v>部分更新・機能付加</v>
          </cell>
          <cell r="O177" t="str">
            <v>照明設備</v>
          </cell>
        </row>
        <row r="178">
          <cell r="L178">
            <v>21031</v>
          </cell>
          <cell r="M178" t="str">
            <v>LED照明の導入</v>
          </cell>
          <cell r="N178" t="str">
            <v>設備導入</v>
          </cell>
          <cell r="O178" t="str">
            <v>照明設備</v>
          </cell>
        </row>
        <row r="179">
          <cell r="L179">
            <v>21032</v>
          </cell>
          <cell r="M179" t="str">
            <v>高効率照明（LED以外）の導入</v>
          </cell>
          <cell r="N179" t="str">
            <v>設備導入</v>
          </cell>
          <cell r="O179" t="str">
            <v>照明設備</v>
          </cell>
        </row>
        <row r="180">
          <cell r="L180">
            <v>21033</v>
          </cell>
          <cell r="M180" t="str">
            <v>高効率誘導灯（LED等）の導入</v>
          </cell>
          <cell r="N180" t="str">
            <v>設備導入</v>
          </cell>
          <cell r="O180" t="str">
            <v>照明設備</v>
          </cell>
        </row>
        <row r="181">
          <cell r="L181">
            <v>21030</v>
          </cell>
          <cell r="M181" t="str">
            <v>メニューにない対策（設備導入）</v>
          </cell>
          <cell r="N181" t="str">
            <v>設備導入</v>
          </cell>
          <cell r="O181" t="str">
            <v>照明設備</v>
          </cell>
        </row>
        <row r="182">
          <cell r="L182" t="str">
            <v>21040_bp</v>
          </cell>
          <cell r="M182" t="str">
            <v>メニューにない対策（燃料低炭素化）</v>
          </cell>
          <cell r="N182" t="str">
            <v>燃料低炭素化</v>
          </cell>
          <cell r="O182" t="str">
            <v>照明設備</v>
          </cell>
        </row>
        <row r="183">
          <cell r="L183" t="str">
            <v>21050_jr</v>
          </cell>
          <cell r="M183" t="str">
            <v>メニューにない対策（電化）</v>
          </cell>
          <cell r="N183" t="str">
            <v>電化</v>
          </cell>
          <cell r="O183" t="str">
            <v>照明設備</v>
          </cell>
        </row>
        <row r="184">
          <cell r="L184" t="str">
            <v>21060_ga</v>
          </cell>
          <cell r="M184" t="str">
            <v>メニューにない対策（電力低炭素化）</v>
          </cell>
          <cell r="N184" t="str">
            <v>電力低炭素化</v>
          </cell>
          <cell r="O184" t="str">
            <v>照明設備</v>
          </cell>
        </row>
        <row r="185">
          <cell r="L185">
            <v>22011</v>
          </cell>
          <cell r="M185" t="str">
            <v>変圧器の統合（既存設備利用）</v>
          </cell>
          <cell r="N185" t="str">
            <v>運用改善</v>
          </cell>
          <cell r="O185" t="str">
            <v>受変電・配電設備</v>
          </cell>
        </row>
        <row r="186">
          <cell r="L186">
            <v>22012</v>
          </cell>
          <cell r="M186" t="str">
            <v>受変電室の換気ファン動作設定温度の見直し</v>
          </cell>
          <cell r="N186" t="str">
            <v>運用改善</v>
          </cell>
          <cell r="O186" t="str">
            <v>受変電・配電設備</v>
          </cell>
        </row>
        <row r="187">
          <cell r="L187">
            <v>22010</v>
          </cell>
          <cell r="M187" t="str">
            <v>メニューにない対策（運用改善）</v>
          </cell>
          <cell r="N187" t="str">
            <v>運用改善</v>
          </cell>
          <cell r="O187" t="str">
            <v>受変電・配電設備</v>
          </cell>
        </row>
        <row r="188">
          <cell r="L188">
            <v>22021</v>
          </cell>
          <cell r="M188" t="str">
            <v>変圧器の無負荷時遮断</v>
          </cell>
          <cell r="N188" t="str">
            <v>部分更新・機能付加</v>
          </cell>
          <cell r="O188" t="str">
            <v>受変電・配電設備</v>
          </cell>
        </row>
        <row r="189">
          <cell r="L189">
            <v>22022</v>
          </cell>
          <cell r="M189" t="str">
            <v>力率改善制御（自動力率調整装置）の導入</v>
          </cell>
          <cell r="N189" t="str">
            <v>部分更新・機能付加</v>
          </cell>
          <cell r="O189" t="str">
            <v>受変電・配電設備</v>
          </cell>
        </row>
        <row r="190">
          <cell r="L190">
            <v>22023</v>
          </cell>
          <cell r="M190" t="str">
            <v>デマンド制御の導入</v>
          </cell>
          <cell r="N190" t="str">
            <v>部分更新・機能付加</v>
          </cell>
          <cell r="O190" t="str">
            <v>受変電・配電設備</v>
          </cell>
        </row>
        <row r="191">
          <cell r="L191">
            <v>22024</v>
          </cell>
          <cell r="M191" t="str">
            <v>負荷平準化用蓄電池の導入</v>
          </cell>
          <cell r="N191" t="str">
            <v>部分更新・機能付加</v>
          </cell>
          <cell r="O191" t="str">
            <v>受変電・配電設備</v>
          </cell>
        </row>
        <row r="192">
          <cell r="L192">
            <v>22020</v>
          </cell>
          <cell r="M192" t="str">
            <v>メニューにない対策（部分更新・機能付加）</v>
          </cell>
          <cell r="N192" t="str">
            <v>部分更新・機能付加</v>
          </cell>
          <cell r="O192" t="str">
            <v>受変電・配電設備</v>
          </cell>
        </row>
        <row r="193">
          <cell r="L193">
            <v>22031</v>
          </cell>
          <cell r="M193" t="str">
            <v>高効率変圧器の導入</v>
          </cell>
          <cell r="N193" t="str">
            <v>設備導入</v>
          </cell>
          <cell r="O193" t="str">
            <v>受変電・配電設備</v>
          </cell>
        </row>
        <row r="194">
          <cell r="L194">
            <v>22032</v>
          </cell>
          <cell r="M194" t="str">
            <v>変圧器の統合（設備導入）</v>
          </cell>
          <cell r="N194" t="str">
            <v>設備導入</v>
          </cell>
          <cell r="O194" t="str">
            <v>受変電・配電設備</v>
          </cell>
        </row>
        <row r="195">
          <cell r="L195">
            <v>22033</v>
          </cell>
          <cell r="M195" t="str">
            <v>エネルギー損失の少ないコンデンサへの更新</v>
          </cell>
          <cell r="N195" t="str">
            <v>設備導入</v>
          </cell>
          <cell r="O195" t="str">
            <v>受変電・配電設備</v>
          </cell>
        </row>
        <row r="196">
          <cell r="L196">
            <v>22030</v>
          </cell>
          <cell r="M196" t="str">
            <v>メニューにない対策（設備導入）</v>
          </cell>
          <cell r="N196" t="str">
            <v>設備導入</v>
          </cell>
          <cell r="O196" t="str">
            <v>受変電・配電設備</v>
          </cell>
        </row>
        <row r="197">
          <cell r="L197" t="str">
            <v>22040_pc</v>
          </cell>
          <cell r="M197" t="str">
            <v>メニューにない対策（燃料低炭素化）</v>
          </cell>
          <cell r="N197" t="str">
            <v>燃料低炭素化</v>
          </cell>
          <cell r="O197" t="str">
            <v>受変電・配電設備</v>
          </cell>
        </row>
        <row r="198">
          <cell r="L198" t="str">
            <v>22050_cd</v>
          </cell>
          <cell r="M198" t="str">
            <v>メニューにない対策（電化）</v>
          </cell>
          <cell r="N198" t="str">
            <v>電化</v>
          </cell>
          <cell r="O198" t="str">
            <v>受変電・配電設備</v>
          </cell>
        </row>
        <row r="199">
          <cell r="L199" t="str">
            <v>22060_jy</v>
          </cell>
          <cell r="M199" t="str">
            <v>メニューにない対策（電力低炭素化）</v>
          </cell>
          <cell r="N199" t="str">
            <v>電力低炭素化</v>
          </cell>
          <cell r="O199" t="str">
            <v>受変電・配電設備</v>
          </cell>
        </row>
        <row r="200">
          <cell r="L200">
            <v>23011</v>
          </cell>
          <cell r="M200" t="str">
            <v>OA機器の待機電力削減</v>
          </cell>
          <cell r="N200" t="str">
            <v>運用改善</v>
          </cell>
          <cell r="O200" t="str">
            <v>OA機器</v>
          </cell>
        </row>
        <row r="201">
          <cell r="L201">
            <v>23012</v>
          </cell>
          <cell r="M201" t="str">
            <v>パソコンモニターの輝度調整</v>
          </cell>
          <cell r="N201" t="str">
            <v>運用改善</v>
          </cell>
          <cell r="O201" t="str">
            <v>OA機器</v>
          </cell>
        </row>
        <row r="202">
          <cell r="L202">
            <v>23010</v>
          </cell>
          <cell r="M202" t="str">
            <v>メニューにない対策（運用改善）</v>
          </cell>
          <cell r="N202" t="str">
            <v>運用改善</v>
          </cell>
          <cell r="O202" t="str">
            <v>OA機器</v>
          </cell>
        </row>
        <row r="203">
          <cell r="L203">
            <v>23020</v>
          </cell>
          <cell r="M203" t="str">
            <v>メニューにない対策（部分更新・機能付加）</v>
          </cell>
          <cell r="N203" t="str">
            <v>部分更新・機能付加</v>
          </cell>
          <cell r="O203" t="str">
            <v>OA機器</v>
          </cell>
        </row>
        <row r="204">
          <cell r="L204">
            <v>23031</v>
          </cell>
          <cell r="M204" t="str">
            <v>高効率OA機器の導入</v>
          </cell>
          <cell r="N204" t="str">
            <v>設備導入</v>
          </cell>
          <cell r="O204" t="str">
            <v>OA機器</v>
          </cell>
        </row>
        <row r="205">
          <cell r="L205">
            <v>23030</v>
          </cell>
          <cell r="M205" t="str">
            <v>メニューにない対策（設備導入）</v>
          </cell>
          <cell r="N205" t="str">
            <v>設備導入</v>
          </cell>
          <cell r="O205" t="str">
            <v>OA機器</v>
          </cell>
        </row>
        <row r="206">
          <cell r="L206" t="str">
            <v>23040_mj</v>
          </cell>
          <cell r="M206" t="str">
            <v>メニューにない対策（燃料低炭素化）</v>
          </cell>
          <cell r="N206" t="str">
            <v>燃料低炭素化</v>
          </cell>
          <cell r="O206" t="str">
            <v>OA機器</v>
          </cell>
        </row>
        <row r="207">
          <cell r="L207" t="str">
            <v>23050_mx</v>
          </cell>
          <cell r="M207" t="str">
            <v>メニューにない対策（電化）</v>
          </cell>
          <cell r="N207" t="str">
            <v>電化</v>
          </cell>
          <cell r="O207" t="str">
            <v>OA機器</v>
          </cell>
        </row>
        <row r="208">
          <cell r="L208" t="str">
            <v>23060_wn</v>
          </cell>
          <cell r="M208" t="str">
            <v>メニューにない対策（電力低炭素化）</v>
          </cell>
          <cell r="N208" t="str">
            <v>電力低炭素化</v>
          </cell>
          <cell r="O208" t="str">
            <v>OA機器</v>
          </cell>
        </row>
        <row r="209">
          <cell r="L209">
            <v>24011</v>
          </cell>
          <cell r="M209" t="str">
            <v>ポンプ・ファン・ブロワーの不要時停止</v>
          </cell>
          <cell r="N209" t="str">
            <v>運用改善</v>
          </cell>
          <cell r="O209" t="str">
            <v>電動機・ポンプ・ファン</v>
          </cell>
        </row>
        <row r="210">
          <cell r="L210">
            <v>24012</v>
          </cell>
          <cell r="M210" t="str">
            <v>ポンプ・ファン・ブロワーの流体洩れ対策の実施</v>
          </cell>
          <cell r="N210" t="str">
            <v>運用改善</v>
          </cell>
          <cell r="O210" t="str">
            <v>電動機・ポンプ・ファン</v>
          </cell>
        </row>
        <row r="211">
          <cell r="L211">
            <v>24013</v>
          </cell>
          <cell r="M211" t="str">
            <v>インバータ設定値の見直し</v>
          </cell>
          <cell r="N211" t="str">
            <v>運用改善</v>
          </cell>
          <cell r="O211" t="str">
            <v>電動機・ポンプ・ファン</v>
          </cell>
        </row>
        <row r="212">
          <cell r="L212">
            <v>24010</v>
          </cell>
          <cell r="M212" t="str">
            <v>メニューにない対策（運用改善）</v>
          </cell>
          <cell r="N212" t="str">
            <v>運用改善</v>
          </cell>
          <cell r="O212" t="str">
            <v>電動機・ポンプ・ファン</v>
          </cell>
        </row>
        <row r="213">
          <cell r="L213">
            <v>24021</v>
          </cell>
          <cell r="M213" t="str">
            <v>ポンプ・ファン・ブロワーの台数制御機能の追加</v>
          </cell>
          <cell r="N213" t="str">
            <v>部分更新・機能付加</v>
          </cell>
          <cell r="O213" t="str">
            <v>電動機・ポンプ・ファン</v>
          </cell>
        </row>
        <row r="214">
          <cell r="L214">
            <v>24022</v>
          </cell>
          <cell r="M214" t="str">
            <v>ポンプ・ファン等の回転数・流量・圧力調整（インバータ制御等）</v>
          </cell>
          <cell r="N214" t="str">
            <v>部分更新・機能付加</v>
          </cell>
          <cell r="O214" t="str">
            <v>電動機・ポンプ・ファン</v>
          </cell>
        </row>
        <row r="215">
          <cell r="L215">
            <v>24023</v>
          </cell>
          <cell r="M215" t="str">
            <v>省エネファンベルトの導入</v>
          </cell>
          <cell r="N215" t="str">
            <v>部分更新・機能付加</v>
          </cell>
          <cell r="O215" t="str">
            <v>電動機・ポンプ・ファン</v>
          </cell>
        </row>
        <row r="216">
          <cell r="L216">
            <v>24024</v>
          </cell>
          <cell r="M216" t="str">
            <v>ファン吸込みダンパー制御の導入</v>
          </cell>
          <cell r="N216" t="str">
            <v>部分更新・機能付加</v>
          </cell>
          <cell r="O216" t="str">
            <v>電動機・ポンプ・ファン</v>
          </cell>
        </row>
        <row r="217">
          <cell r="L217">
            <v>24025</v>
          </cell>
          <cell r="M217" t="str">
            <v>ファンのプーリーサイズの適正化</v>
          </cell>
          <cell r="N217" t="str">
            <v>部分更新・機能付加</v>
          </cell>
          <cell r="O217" t="str">
            <v>電動機・ポンプ・ファン</v>
          </cell>
        </row>
        <row r="218">
          <cell r="L218">
            <v>24020</v>
          </cell>
          <cell r="M218" t="str">
            <v>メニューにない対策（部分更新・機能付加）</v>
          </cell>
          <cell r="N218" t="str">
            <v>部分更新・機能付加</v>
          </cell>
          <cell r="O218" t="str">
            <v>電動機・ポンプ・ファン</v>
          </cell>
        </row>
        <row r="219">
          <cell r="L219">
            <v>24031</v>
          </cell>
          <cell r="M219" t="str">
            <v>適正容量の高効率ポンプ・ファン・ブロワーの導入</v>
          </cell>
          <cell r="N219" t="str">
            <v>設備導入</v>
          </cell>
          <cell r="O219" t="str">
            <v>電動機・ポンプ・ファン</v>
          </cell>
        </row>
        <row r="220">
          <cell r="L220">
            <v>24032</v>
          </cell>
          <cell r="M220" t="str">
            <v>プレミアム効率モーター（IE3）等の導入</v>
          </cell>
          <cell r="N220" t="str">
            <v>設備導入</v>
          </cell>
          <cell r="O220" t="str">
            <v>電動機・ポンプ・ファン</v>
          </cell>
        </row>
        <row r="221">
          <cell r="L221">
            <v>24030</v>
          </cell>
          <cell r="M221" t="str">
            <v>メニューにない対策（設備導入）</v>
          </cell>
          <cell r="N221" t="str">
            <v>設備導入</v>
          </cell>
          <cell r="O221" t="str">
            <v>電動機・ポンプ・ファン</v>
          </cell>
        </row>
        <row r="222">
          <cell r="L222" t="str">
            <v>24040_ez</v>
          </cell>
          <cell r="M222" t="str">
            <v>メニューにない対策（燃料低炭素化）</v>
          </cell>
          <cell r="N222" t="str">
            <v>燃料低炭素化</v>
          </cell>
          <cell r="O222" t="str">
            <v>電動機・ポンプ・ファン</v>
          </cell>
        </row>
        <row r="223">
          <cell r="L223" t="str">
            <v>24050_bp</v>
          </cell>
          <cell r="M223" t="str">
            <v>メニューにない対策（電化）</v>
          </cell>
          <cell r="N223" t="str">
            <v>電化</v>
          </cell>
          <cell r="O223" t="str">
            <v>電動機・ポンプ・ファン</v>
          </cell>
        </row>
        <row r="224">
          <cell r="L224" t="str">
            <v>24060_ir</v>
          </cell>
          <cell r="M224" t="str">
            <v>メニューにない対策（電力低炭素化）</v>
          </cell>
          <cell r="N224" t="str">
            <v>電力低炭素化</v>
          </cell>
          <cell r="O224" t="str">
            <v>電動機・ポンプ・ファン</v>
          </cell>
        </row>
        <row r="225">
          <cell r="L225">
            <v>25011</v>
          </cell>
          <cell r="M225" t="str">
            <v>バーナーの管理による効率改善</v>
          </cell>
          <cell r="N225" t="str">
            <v>運用改善</v>
          </cell>
          <cell r="O225" t="str">
            <v>工業炉</v>
          </cell>
        </row>
        <row r="226">
          <cell r="L226">
            <v>25012</v>
          </cell>
          <cell r="M226" t="str">
            <v>燃焼炉の空気比改善</v>
          </cell>
          <cell r="N226" t="str">
            <v>運用改善</v>
          </cell>
          <cell r="O226" t="str">
            <v>工業炉</v>
          </cell>
        </row>
        <row r="227">
          <cell r="L227">
            <v>25013</v>
          </cell>
          <cell r="M227" t="str">
            <v>燃焼炉開口部からのリーク防止</v>
          </cell>
          <cell r="N227" t="str">
            <v>運用改善</v>
          </cell>
          <cell r="O227" t="str">
            <v>工業炉</v>
          </cell>
        </row>
        <row r="228">
          <cell r="L228">
            <v>25014</v>
          </cell>
          <cell r="M228" t="str">
            <v>燃焼炉内圧力の適正化</v>
          </cell>
          <cell r="N228" t="str">
            <v>運用改善</v>
          </cell>
          <cell r="O228" t="str">
            <v>工業炉</v>
          </cell>
        </row>
        <row r="229">
          <cell r="L229">
            <v>25015</v>
          </cell>
          <cell r="M229" t="str">
            <v>工業炉の待機時間短縮</v>
          </cell>
          <cell r="N229" t="str">
            <v>運用改善</v>
          </cell>
          <cell r="O229" t="str">
            <v>工業炉</v>
          </cell>
        </row>
        <row r="230">
          <cell r="L230">
            <v>25016</v>
          </cell>
          <cell r="M230" t="str">
            <v>工業炉の作業休止時における付帯設備の停止</v>
          </cell>
          <cell r="N230" t="str">
            <v>運用改善</v>
          </cell>
          <cell r="O230" t="str">
            <v>工業炉</v>
          </cell>
        </row>
        <row r="231">
          <cell r="L231">
            <v>25010</v>
          </cell>
          <cell r="M231" t="str">
            <v>メニューにない対策（運用改善）</v>
          </cell>
          <cell r="N231" t="str">
            <v>運用改善</v>
          </cell>
          <cell r="O231" t="str">
            <v>工業炉</v>
          </cell>
        </row>
        <row r="232">
          <cell r="L232">
            <v>25021</v>
          </cell>
          <cell r="M232" t="str">
            <v>燃焼炉の排ガスの熱回収</v>
          </cell>
          <cell r="N232" t="str">
            <v>部分更新・機能付加</v>
          </cell>
          <cell r="O232" t="str">
            <v>工業炉</v>
          </cell>
        </row>
        <row r="233">
          <cell r="L233">
            <v>25022</v>
          </cell>
          <cell r="M233" t="str">
            <v>工業炉の断熱・保温の強化</v>
          </cell>
          <cell r="N233" t="str">
            <v>部分更新・機能付加</v>
          </cell>
          <cell r="O233" t="str">
            <v>工業炉</v>
          </cell>
        </row>
        <row r="234">
          <cell r="L234">
            <v>25023</v>
          </cell>
          <cell r="M234" t="str">
            <v>リジェネレイティブバーナーへの更新</v>
          </cell>
          <cell r="N234" t="str">
            <v>部分更新・機能付加</v>
          </cell>
          <cell r="O234" t="str">
            <v>工業炉</v>
          </cell>
        </row>
        <row r="235">
          <cell r="L235">
            <v>25020</v>
          </cell>
          <cell r="M235" t="str">
            <v>メニューにない対策（部分更新・機能付加）</v>
          </cell>
          <cell r="N235" t="str">
            <v>部分更新・機能付加</v>
          </cell>
          <cell r="O235" t="str">
            <v>工業炉</v>
          </cell>
        </row>
        <row r="236">
          <cell r="L236">
            <v>25030</v>
          </cell>
          <cell r="M236" t="str">
            <v>メニューにない対策（設備導入）</v>
          </cell>
          <cell r="N236" t="str">
            <v>設備導入</v>
          </cell>
          <cell r="O236" t="str">
            <v>工業炉</v>
          </cell>
        </row>
        <row r="237">
          <cell r="L237">
            <v>25041</v>
          </cell>
          <cell r="M237" t="str">
            <v>工業炉の燃料低炭素化</v>
          </cell>
          <cell r="N237" t="str">
            <v>燃料低炭素化</v>
          </cell>
          <cell r="O237" t="str">
            <v>工業炉</v>
          </cell>
        </row>
        <row r="238">
          <cell r="L238">
            <v>25040</v>
          </cell>
          <cell r="M238" t="str">
            <v>メニューにない対策（燃料低炭素化）</v>
          </cell>
          <cell r="N238" t="str">
            <v>燃料低炭素化</v>
          </cell>
          <cell r="O238" t="str">
            <v>工業炉</v>
          </cell>
        </row>
        <row r="239">
          <cell r="L239">
            <v>25051</v>
          </cell>
          <cell r="M239" t="str">
            <v>燃焼加熱式設備から遠赤外線加熱式設備への更新</v>
          </cell>
          <cell r="N239" t="str">
            <v>電化</v>
          </cell>
          <cell r="O239" t="str">
            <v>工業炉</v>
          </cell>
        </row>
        <row r="240">
          <cell r="L240">
            <v>25050</v>
          </cell>
          <cell r="M240" t="str">
            <v>メニューにない対策（電化）</v>
          </cell>
          <cell r="N240" t="str">
            <v>電化</v>
          </cell>
          <cell r="O240" t="str">
            <v>工業炉</v>
          </cell>
        </row>
        <row r="241">
          <cell r="L241" t="str">
            <v>25060_xi</v>
          </cell>
          <cell r="M241" t="str">
            <v>メニューにない対策（電力低炭素化）</v>
          </cell>
          <cell r="N241" t="str">
            <v>電力低炭素化</v>
          </cell>
          <cell r="O241" t="str">
            <v>工業炉</v>
          </cell>
        </row>
        <row r="242">
          <cell r="L242">
            <v>26011</v>
          </cell>
          <cell r="M242" t="str">
            <v>冷凍・冷蔵設備の設定温度の変更</v>
          </cell>
          <cell r="N242" t="str">
            <v>運用改善</v>
          </cell>
          <cell r="O242" t="str">
            <v>冷凍・冷蔵設備</v>
          </cell>
        </row>
        <row r="243">
          <cell r="L243">
            <v>26012</v>
          </cell>
          <cell r="M243" t="str">
            <v>冷凍設備低負荷時のファンの停止</v>
          </cell>
          <cell r="N243" t="str">
            <v>運用改善</v>
          </cell>
          <cell r="O243" t="str">
            <v>冷凍・冷蔵設備</v>
          </cell>
        </row>
        <row r="244">
          <cell r="L244">
            <v>26013</v>
          </cell>
          <cell r="M244" t="str">
            <v>デフロスト間隔の延長</v>
          </cell>
          <cell r="N244" t="str">
            <v>運用改善</v>
          </cell>
          <cell r="O244" t="str">
            <v>冷凍・冷蔵設備</v>
          </cell>
        </row>
        <row r="245">
          <cell r="L245">
            <v>26014</v>
          </cell>
          <cell r="M245" t="str">
            <v>冷凍・冷蔵設備の冷凍機の負荷低減</v>
          </cell>
          <cell r="N245" t="str">
            <v>運用改善</v>
          </cell>
          <cell r="O245" t="str">
            <v>冷凍・冷蔵設備</v>
          </cell>
        </row>
        <row r="246">
          <cell r="L246">
            <v>26015</v>
          </cell>
          <cell r="M246" t="str">
            <v>冷凍・冷蔵設備の不要時停止</v>
          </cell>
          <cell r="N246" t="str">
            <v>運用改善</v>
          </cell>
          <cell r="O246" t="str">
            <v>冷凍・冷蔵設備</v>
          </cell>
        </row>
        <row r="247">
          <cell r="L247">
            <v>26016</v>
          </cell>
          <cell r="M247" t="str">
            <v>冷凍・冷蔵設備の防露ヒーター通電制御</v>
          </cell>
          <cell r="N247" t="str">
            <v>運用改善</v>
          </cell>
          <cell r="O247" t="str">
            <v>冷凍・冷蔵設備</v>
          </cell>
        </row>
        <row r="248">
          <cell r="L248">
            <v>26017</v>
          </cell>
          <cell r="M248" t="str">
            <v>コンデンシングユニット（室外機）のフィンの清掃・洗浄</v>
          </cell>
          <cell r="N248" t="str">
            <v>運用改善</v>
          </cell>
          <cell r="O248" t="str">
            <v>冷凍・冷蔵設備</v>
          </cell>
        </row>
        <row r="249">
          <cell r="L249">
            <v>26018</v>
          </cell>
          <cell r="M249" t="str">
            <v>冷凍・冷蔵設備の冷却能力の回復</v>
          </cell>
          <cell r="N249" t="str">
            <v>運用改善</v>
          </cell>
          <cell r="O249" t="str">
            <v>冷凍・冷蔵設備</v>
          </cell>
        </row>
        <row r="250">
          <cell r="L250">
            <v>26010</v>
          </cell>
          <cell r="M250" t="str">
            <v>メニューにない対策（運用改善）</v>
          </cell>
          <cell r="N250" t="str">
            <v>運用改善</v>
          </cell>
          <cell r="O250" t="str">
            <v>冷凍・冷蔵設備</v>
          </cell>
        </row>
        <row r="251">
          <cell r="L251">
            <v>26021</v>
          </cell>
          <cell r="M251" t="str">
            <v>ショーケースナイトカバーの設置</v>
          </cell>
          <cell r="N251" t="str">
            <v>部分更新・機能付加</v>
          </cell>
          <cell r="O251" t="str">
            <v>冷凍・冷蔵設備</v>
          </cell>
        </row>
        <row r="252">
          <cell r="L252">
            <v>26022</v>
          </cell>
          <cell r="M252" t="str">
            <v>冷凍・冷蔵設備におけるエアーカーテンの設置</v>
          </cell>
          <cell r="N252" t="str">
            <v>部分更新・機能付加</v>
          </cell>
          <cell r="O252" t="str">
            <v>冷凍・冷蔵設備</v>
          </cell>
        </row>
        <row r="253">
          <cell r="L253">
            <v>26023</v>
          </cell>
          <cell r="M253" t="str">
            <v>冷凍・冷蔵設備の照明のLED化</v>
          </cell>
          <cell r="N253" t="str">
            <v>部分更新・機能付加</v>
          </cell>
          <cell r="O253" t="str">
            <v>冷凍・冷蔵設備</v>
          </cell>
        </row>
        <row r="254">
          <cell r="L254">
            <v>26024</v>
          </cell>
          <cell r="M254" t="str">
            <v>冷凍・冷蔵設備の断熱強化</v>
          </cell>
          <cell r="N254" t="str">
            <v>部分更新・機能付加</v>
          </cell>
          <cell r="O254" t="str">
            <v>冷凍・冷蔵設備</v>
          </cell>
        </row>
        <row r="255">
          <cell r="L255">
            <v>26025</v>
          </cell>
          <cell r="M255" t="str">
            <v>ショーケース用キャノピー照明の設置（棚照明の消灯）</v>
          </cell>
          <cell r="N255" t="str">
            <v>部分更新・機能付加</v>
          </cell>
          <cell r="O255" t="str">
            <v>冷凍・冷蔵設備</v>
          </cell>
        </row>
        <row r="256">
          <cell r="L256">
            <v>26020</v>
          </cell>
          <cell r="M256" t="str">
            <v>メニューにない対策（部分更新・機能付加）</v>
          </cell>
          <cell r="N256" t="str">
            <v>部分更新・機能付加</v>
          </cell>
          <cell r="O256" t="str">
            <v>冷凍・冷蔵設備</v>
          </cell>
        </row>
        <row r="257">
          <cell r="L257">
            <v>26031</v>
          </cell>
          <cell r="M257" t="str">
            <v>高効率冷凍・冷蔵設備の導入</v>
          </cell>
          <cell r="N257" t="str">
            <v>設備導入</v>
          </cell>
          <cell r="O257" t="str">
            <v>冷凍・冷蔵設備</v>
          </cell>
        </row>
        <row r="258">
          <cell r="L258">
            <v>26030</v>
          </cell>
          <cell r="M258" t="str">
            <v>メニューにない対策（設備導入）</v>
          </cell>
          <cell r="N258" t="str">
            <v>設備導入</v>
          </cell>
          <cell r="O258" t="str">
            <v>冷凍・冷蔵設備</v>
          </cell>
        </row>
        <row r="259">
          <cell r="L259" t="str">
            <v>26040_dw</v>
          </cell>
          <cell r="M259" t="str">
            <v>メニューにない対策（燃料低炭素化）</v>
          </cell>
          <cell r="N259" t="str">
            <v>燃料低炭素化</v>
          </cell>
          <cell r="O259" t="str">
            <v>冷凍・冷蔵設備</v>
          </cell>
        </row>
        <row r="260">
          <cell r="L260" t="str">
            <v>26050_ht</v>
          </cell>
          <cell r="M260" t="str">
            <v>メニューにない対策（電化）</v>
          </cell>
          <cell r="N260" t="str">
            <v>電化</v>
          </cell>
          <cell r="O260" t="str">
            <v>冷凍・冷蔵設備</v>
          </cell>
        </row>
        <row r="261">
          <cell r="L261" t="str">
            <v>26060_vj</v>
          </cell>
          <cell r="M261" t="str">
            <v>メニューにない対策（電力低炭素化）</v>
          </cell>
          <cell r="N261" t="str">
            <v>電力低炭素化</v>
          </cell>
          <cell r="O261" t="str">
            <v>冷凍・冷蔵設備</v>
          </cell>
        </row>
        <row r="262">
          <cell r="L262">
            <v>27011</v>
          </cell>
          <cell r="M262" t="str">
            <v>曝気用ブロワーの操業に応じた運転停止</v>
          </cell>
          <cell r="N262" t="str">
            <v>運用改善</v>
          </cell>
          <cell r="O262" t="str">
            <v>排水処理設備</v>
          </cell>
        </row>
        <row r="263">
          <cell r="L263">
            <v>27010</v>
          </cell>
          <cell r="M263" t="str">
            <v>メニューにない対策（運用改善）</v>
          </cell>
          <cell r="N263" t="str">
            <v>運用改善</v>
          </cell>
          <cell r="O263" t="str">
            <v>排水処理設備</v>
          </cell>
        </row>
        <row r="264">
          <cell r="L264" t="str">
            <v>-</v>
          </cell>
          <cell r="M264" t="str">
            <v>曝気用ルーツブロワのインバータ制御の導入</v>
          </cell>
          <cell r="N264" t="str">
            <v>部分更新・機能付加</v>
          </cell>
          <cell r="O264" t="str">
            <v>排水処理設備</v>
          </cell>
        </row>
        <row r="265">
          <cell r="L265">
            <v>27020</v>
          </cell>
          <cell r="M265" t="str">
            <v>メニューにない対策（部分更新・機能付加）</v>
          </cell>
          <cell r="N265" t="str">
            <v>部分更新・機能付加</v>
          </cell>
          <cell r="O265" t="str">
            <v>排水処理設備</v>
          </cell>
        </row>
        <row r="266">
          <cell r="L266">
            <v>27030</v>
          </cell>
          <cell r="M266" t="str">
            <v>メニューにない対策（設備導入）</v>
          </cell>
          <cell r="N266" t="str">
            <v>設備導入</v>
          </cell>
          <cell r="O266" t="str">
            <v>排水処理設備</v>
          </cell>
        </row>
        <row r="267">
          <cell r="L267" t="str">
            <v>27040_hx</v>
          </cell>
          <cell r="M267" t="str">
            <v>メニューにない対策（燃料低炭素化）</v>
          </cell>
          <cell r="N267" t="str">
            <v>燃料低炭素化</v>
          </cell>
          <cell r="O267" t="str">
            <v>排水処理設備</v>
          </cell>
        </row>
        <row r="268">
          <cell r="L268" t="str">
            <v>27050_bz</v>
          </cell>
          <cell r="M268" t="str">
            <v>メニューにない対策（電化）</v>
          </cell>
          <cell r="N268" t="str">
            <v>電化</v>
          </cell>
          <cell r="O268" t="str">
            <v>排水処理設備</v>
          </cell>
        </row>
        <row r="269">
          <cell r="L269" t="str">
            <v>27060_cx</v>
          </cell>
          <cell r="M269" t="str">
            <v>メニューにない対策（電力低炭素化）</v>
          </cell>
          <cell r="N269" t="str">
            <v>電力低炭素化</v>
          </cell>
          <cell r="O269" t="str">
            <v>排水処理設備</v>
          </cell>
        </row>
        <row r="270">
          <cell r="L270">
            <v>28011</v>
          </cell>
          <cell r="M270" t="str">
            <v>閑散期の昇降機・エスカレーター等の一部停止</v>
          </cell>
          <cell r="N270" t="str">
            <v>運用改善</v>
          </cell>
          <cell r="O270" t="str">
            <v>昇降設備</v>
          </cell>
        </row>
        <row r="271">
          <cell r="L271">
            <v>28010</v>
          </cell>
          <cell r="M271" t="str">
            <v>メニューにない対策（運用改善）</v>
          </cell>
          <cell r="N271" t="str">
            <v>運用改善</v>
          </cell>
          <cell r="O271" t="str">
            <v>昇降設備</v>
          </cell>
        </row>
        <row r="272">
          <cell r="L272">
            <v>28021</v>
          </cell>
          <cell r="M272" t="str">
            <v>昇降機へのインバータ制御の導入</v>
          </cell>
          <cell r="N272" t="str">
            <v>部分更新・機能付加</v>
          </cell>
          <cell r="O272" t="str">
            <v>昇降設備</v>
          </cell>
        </row>
        <row r="273">
          <cell r="L273">
            <v>28022</v>
          </cell>
          <cell r="M273" t="str">
            <v>エスカレーターへの人感センサー導入</v>
          </cell>
          <cell r="N273" t="str">
            <v>部分更新・機能付加</v>
          </cell>
          <cell r="O273" t="str">
            <v>昇降設備</v>
          </cell>
        </row>
        <row r="274">
          <cell r="L274">
            <v>28020</v>
          </cell>
          <cell r="M274" t="str">
            <v>メニューにない対策（部分更新・機能付加）</v>
          </cell>
          <cell r="N274" t="str">
            <v>部分更新・機能付加</v>
          </cell>
          <cell r="O274" t="str">
            <v>昇降設備</v>
          </cell>
        </row>
        <row r="275">
          <cell r="L275">
            <v>28030</v>
          </cell>
          <cell r="M275" t="str">
            <v>メニューにない対策（設備導入）</v>
          </cell>
          <cell r="N275" t="str">
            <v>設備導入</v>
          </cell>
          <cell r="O275" t="str">
            <v>昇降設備</v>
          </cell>
        </row>
        <row r="276">
          <cell r="L276" t="str">
            <v>28040_vq</v>
          </cell>
          <cell r="M276" t="str">
            <v>メニューにない対策（燃料低炭素化）</v>
          </cell>
          <cell r="N276" t="str">
            <v>燃料低炭素化</v>
          </cell>
          <cell r="O276" t="str">
            <v>昇降設備</v>
          </cell>
        </row>
        <row r="277">
          <cell r="L277" t="str">
            <v>28050_yp</v>
          </cell>
          <cell r="M277" t="str">
            <v>メニューにない対策（電化）</v>
          </cell>
          <cell r="N277" t="str">
            <v>電化</v>
          </cell>
          <cell r="O277" t="str">
            <v>昇降設備</v>
          </cell>
        </row>
        <row r="278">
          <cell r="L278" t="str">
            <v>28060_ya</v>
          </cell>
          <cell r="M278" t="str">
            <v>メニューにない対策（電力低炭素化）</v>
          </cell>
          <cell r="N278" t="str">
            <v>電力低炭素化</v>
          </cell>
          <cell r="O278" t="str">
            <v>昇降設備</v>
          </cell>
        </row>
        <row r="279">
          <cell r="L279">
            <v>29011</v>
          </cell>
          <cell r="M279" t="str">
            <v>給湯温度・循環水量の調整</v>
          </cell>
          <cell r="N279" t="str">
            <v>運用改善</v>
          </cell>
          <cell r="O279" t="str">
            <v>給湯・温水利用設備</v>
          </cell>
        </row>
        <row r="280">
          <cell r="L280">
            <v>29012</v>
          </cell>
          <cell r="M280" t="str">
            <v>給湯利用期間の短縮</v>
          </cell>
          <cell r="N280" t="str">
            <v>運用改善</v>
          </cell>
          <cell r="O280" t="str">
            <v>給湯・温水利用設備</v>
          </cell>
        </row>
        <row r="281">
          <cell r="L281">
            <v>29013</v>
          </cell>
          <cell r="M281" t="str">
            <v>温水ボイラーの燃焼空気比改善</v>
          </cell>
          <cell r="N281" t="str">
            <v>運用改善</v>
          </cell>
          <cell r="O281" t="str">
            <v>給湯・温水利用設備</v>
          </cell>
        </row>
        <row r="282">
          <cell r="L282">
            <v>29010</v>
          </cell>
          <cell r="M282" t="str">
            <v>メニューにない対策（運用改善）</v>
          </cell>
          <cell r="N282" t="str">
            <v>運用改善</v>
          </cell>
          <cell r="O282" t="str">
            <v>給湯・温水利用設備</v>
          </cell>
        </row>
        <row r="283">
          <cell r="L283">
            <v>29021</v>
          </cell>
          <cell r="M283" t="str">
            <v>給湯配管類の断熱強化・保温</v>
          </cell>
          <cell r="N283" t="str">
            <v>部分更新・機能付加</v>
          </cell>
          <cell r="O283" t="str">
            <v>給湯・温水利用設備</v>
          </cell>
        </row>
        <row r="284">
          <cell r="L284">
            <v>29022</v>
          </cell>
          <cell r="M284" t="str">
            <v>浴槽保温カバー導入による放熱防止</v>
          </cell>
          <cell r="N284" t="str">
            <v>部分更新・機能付加</v>
          </cell>
          <cell r="O284" t="str">
            <v>給湯・温水利用設備</v>
          </cell>
        </row>
        <row r="285">
          <cell r="L285">
            <v>29020</v>
          </cell>
          <cell r="M285" t="str">
            <v>メニューにない対策（部分更新・機能付加）</v>
          </cell>
          <cell r="N285" t="str">
            <v>部分更新・機能付加</v>
          </cell>
          <cell r="O285" t="str">
            <v>給湯・温水利用設備</v>
          </cell>
        </row>
        <row r="286">
          <cell r="L286">
            <v>29031</v>
          </cell>
          <cell r="M286" t="str">
            <v>高効率給湯器・温水ボイラー（ガス式・灯油式等）の導入</v>
          </cell>
          <cell r="N286" t="str">
            <v>設備導入</v>
          </cell>
          <cell r="O286" t="str">
            <v>給湯・温水利用設備</v>
          </cell>
        </row>
        <row r="287">
          <cell r="L287">
            <v>29032</v>
          </cell>
          <cell r="M287" t="str">
            <v>真空蒸気による加熱システムの導入</v>
          </cell>
          <cell r="N287" t="str">
            <v>設備導入</v>
          </cell>
          <cell r="O287" t="str">
            <v>給湯・温水利用設備</v>
          </cell>
        </row>
        <row r="288">
          <cell r="L288">
            <v>29030</v>
          </cell>
          <cell r="M288" t="str">
            <v>メニューにない対策（設備導入）</v>
          </cell>
          <cell r="N288" t="str">
            <v>設備導入</v>
          </cell>
          <cell r="O288" t="str">
            <v>給湯・温水利用設備</v>
          </cell>
        </row>
        <row r="289">
          <cell r="L289" t="str">
            <v>-</v>
          </cell>
          <cell r="M289" t="str">
            <v>高効率ヒートポンプ給湯機の導入</v>
          </cell>
          <cell r="N289" t="str">
            <v>燃料低炭素化</v>
          </cell>
          <cell r="O289" t="str">
            <v>給湯・温水利用設備</v>
          </cell>
        </row>
        <row r="290">
          <cell r="L290">
            <v>29042</v>
          </cell>
          <cell r="M290" t="str">
            <v>太陽熱利用設備の導入</v>
          </cell>
          <cell r="N290" t="str">
            <v>燃料低炭素化</v>
          </cell>
          <cell r="O290" t="str">
            <v>給湯・温水利用設備</v>
          </cell>
        </row>
        <row r="291">
          <cell r="L291">
            <v>29043</v>
          </cell>
          <cell r="M291" t="str">
            <v>温水ボイラーの燃料低炭素化（バイオマスを除く）</v>
          </cell>
          <cell r="N291" t="str">
            <v>燃料低炭素化</v>
          </cell>
          <cell r="O291" t="str">
            <v>給湯・温水利用設備</v>
          </cell>
        </row>
        <row r="292">
          <cell r="L292">
            <v>29044</v>
          </cell>
          <cell r="M292" t="str">
            <v>バイオマス焚き温水ボイラーの導入</v>
          </cell>
          <cell r="N292" t="str">
            <v>燃料低炭素化</v>
          </cell>
          <cell r="O292" t="str">
            <v>給湯・温水利用設備</v>
          </cell>
        </row>
        <row r="293">
          <cell r="L293">
            <v>29040</v>
          </cell>
          <cell r="M293" t="str">
            <v>メニューにない対策（燃料低炭素化）</v>
          </cell>
          <cell r="N293" t="str">
            <v>燃料低炭素化</v>
          </cell>
          <cell r="O293" t="str">
            <v>給湯・温水利用設備</v>
          </cell>
        </row>
        <row r="294">
          <cell r="L294">
            <v>29051</v>
          </cell>
          <cell r="M294" t="str">
            <v>高効率ヒートポンプ給湯機の導入</v>
          </cell>
          <cell r="N294" t="str">
            <v>電化</v>
          </cell>
          <cell r="O294" t="str">
            <v>給湯・温水利用設備</v>
          </cell>
        </row>
        <row r="295">
          <cell r="L295">
            <v>29052</v>
          </cell>
          <cell r="M295" t="str">
            <v>産業用温水ヒートポンプの導入</v>
          </cell>
          <cell r="N295" t="str">
            <v>電化</v>
          </cell>
          <cell r="O295" t="str">
            <v>給湯・温水利用設備</v>
          </cell>
        </row>
        <row r="296">
          <cell r="L296">
            <v>29050</v>
          </cell>
          <cell r="M296" t="str">
            <v>メニューにない対策（電化）</v>
          </cell>
          <cell r="N296" t="str">
            <v>電化</v>
          </cell>
          <cell r="O296" t="str">
            <v>給湯・温水利用設備</v>
          </cell>
        </row>
        <row r="297">
          <cell r="L297" t="str">
            <v>29060_vn</v>
          </cell>
          <cell r="M297" t="str">
            <v>メニューにない対策（電力低炭素化）</v>
          </cell>
          <cell r="N297" t="str">
            <v>電力低炭素化</v>
          </cell>
          <cell r="O297" t="str">
            <v>給湯・温水利用設備</v>
          </cell>
        </row>
        <row r="298">
          <cell r="L298">
            <v>30010</v>
          </cell>
          <cell r="M298" t="str">
            <v>メニューにない対策（運用改善）</v>
          </cell>
          <cell r="N298" t="str">
            <v>運用改善</v>
          </cell>
          <cell r="O298" t="str">
            <v>発電設備</v>
          </cell>
        </row>
        <row r="299">
          <cell r="L299">
            <v>30020</v>
          </cell>
          <cell r="M299" t="str">
            <v>メニューにない対策（部分更新・機能付加）</v>
          </cell>
          <cell r="N299" t="str">
            <v>部分更新・機能付加</v>
          </cell>
          <cell r="O299" t="str">
            <v>発電設備</v>
          </cell>
        </row>
        <row r="300">
          <cell r="L300">
            <v>30031</v>
          </cell>
          <cell r="M300" t="str">
            <v>高効率ガスコージェネレーションシステムの導入</v>
          </cell>
          <cell r="N300" t="str">
            <v>設備導入</v>
          </cell>
          <cell r="O300" t="str">
            <v>発電設備</v>
          </cell>
        </row>
        <row r="301">
          <cell r="L301">
            <v>30032</v>
          </cell>
          <cell r="M301" t="str">
            <v>燃料電池コージェネレーションシステムの導入</v>
          </cell>
          <cell r="N301" t="str">
            <v>設備導入</v>
          </cell>
          <cell r="O301" t="str">
            <v>発電設備</v>
          </cell>
        </row>
        <row r="302">
          <cell r="L302">
            <v>30030</v>
          </cell>
          <cell r="M302" t="str">
            <v>メニューにない対策（設備導入）</v>
          </cell>
          <cell r="N302" t="str">
            <v>設備導入</v>
          </cell>
          <cell r="O302" t="str">
            <v>発電設備</v>
          </cell>
        </row>
        <row r="303">
          <cell r="L303">
            <v>30040</v>
          </cell>
          <cell r="M303" t="str">
            <v>メニューにない対策（燃料低炭素化）</v>
          </cell>
          <cell r="N303" t="str">
            <v>燃料低炭素化</v>
          </cell>
          <cell r="O303" t="str">
            <v>発電設備</v>
          </cell>
        </row>
        <row r="304">
          <cell r="L304" t="str">
            <v>30050_wy</v>
          </cell>
          <cell r="M304" t="str">
            <v>メニューにない対策（電化）</v>
          </cell>
          <cell r="N304" t="str">
            <v>電化</v>
          </cell>
          <cell r="O304" t="str">
            <v>発電設備</v>
          </cell>
        </row>
        <row r="305">
          <cell r="L305">
            <v>30061</v>
          </cell>
          <cell r="M305" t="str">
            <v>太陽光発電設備の導入</v>
          </cell>
          <cell r="N305" t="str">
            <v>電力低炭素化</v>
          </cell>
          <cell r="O305" t="str">
            <v>発電設備</v>
          </cell>
        </row>
        <row r="306">
          <cell r="L306">
            <v>30062</v>
          </cell>
          <cell r="M306" t="str">
            <v>バイオマス燃料を利用する発電設備の導入</v>
          </cell>
          <cell r="N306" t="str">
            <v>電力低炭素化</v>
          </cell>
          <cell r="O306" t="str">
            <v>発電設備</v>
          </cell>
        </row>
        <row r="307">
          <cell r="L307">
            <v>30060</v>
          </cell>
          <cell r="M307" t="str">
            <v>メニューにない対策（電力低炭素化）</v>
          </cell>
          <cell r="N307" t="str">
            <v>電力低炭素化</v>
          </cell>
          <cell r="O307" t="str">
            <v>発電設備</v>
          </cell>
        </row>
        <row r="308">
          <cell r="L308">
            <v>31011</v>
          </cell>
          <cell r="M308" t="str">
            <v>トイレ設備の節電機能の有効利用</v>
          </cell>
          <cell r="N308" t="str">
            <v>運用改善</v>
          </cell>
          <cell r="O308" t="str">
            <v>水利用設備</v>
          </cell>
        </row>
        <row r="309">
          <cell r="L309">
            <v>31010</v>
          </cell>
          <cell r="M309" t="str">
            <v>メニューにない対策（運用改善）</v>
          </cell>
          <cell r="N309" t="str">
            <v>運用改善</v>
          </cell>
          <cell r="O309" t="str">
            <v>水利用設備</v>
          </cell>
        </row>
        <row r="310">
          <cell r="L310">
            <v>31021</v>
          </cell>
          <cell r="M310" t="str">
            <v>節水機能（節水コマ、節水型シャワーヘッド等）の導入</v>
          </cell>
          <cell r="N310" t="str">
            <v>部分更新・機能付加</v>
          </cell>
          <cell r="O310" t="str">
            <v>水利用設備</v>
          </cell>
        </row>
        <row r="311">
          <cell r="L311">
            <v>31022</v>
          </cell>
          <cell r="M311" t="str">
            <v>自動水栓・自動洗浄装置の導入</v>
          </cell>
          <cell r="N311" t="str">
            <v>部分更新・機能付加</v>
          </cell>
          <cell r="O311" t="str">
            <v>水利用設備</v>
          </cell>
        </row>
        <row r="312">
          <cell r="L312">
            <v>31023</v>
          </cell>
          <cell r="M312" t="str">
            <v>水道直結給水方式の導入</v>
          </cell>
          <cell r="N312" t="str">
            <v>部分更新・機能付加</v>
          </cell>
          <cell r="O312" t="str">
            <v>水利用設備</v>
          </cell>
        </row>
        <row r="313">
          <cell r="L313">
            <v>31020</v>
          </cell>
          <cell r="M313" t="str">
            <v>メニューにない対策（部分更新・機能付加）</v>
          </cell>
          <cell r="N313" t="str">
            <v>部分更新・機能付加</v>
          </cell>
          <cell r="O313" t="str">
            <v>水利用設備</v>
          </cell>
        </row>
        <row r="314">
          <cell r="L314">
            <v>31031</v>
          </cell>
          <cell r="M314" t="str">
            <v>節水便器・省エネ便座等の導入</v>
          </cell>
          <cell r="N314" t="str">
            <v>設備導入</v>
          </cell>
          <cell r="O314" t="str">
            <v>水利用設備</v>
          </cell>
        </row>
        <row r="315">
          <cell r="L315">
            <v>31032</v>
          </cell>
          <cell r="M315" t="str">
            <v>中水道設備の導入</v>
          </cell>
          <cell r="N315" t="str">
            <v>設備導入</v>
          </cell>
          <cell r="O315" t="str">
            <v>水利用設備</v>
          </cell>
        </row>
        <row r="316">
          <cell r="L316">
            <v>31030</v>
          </cell>
          <cell r="M316" t="str">
            <v>メニューにない対策（設備導入）</v>
          </cell>
          <cell r="N316" t="str">
            <v>設備導入</v>
          </cell>
          <cell r="O316" t="str">
            <v>水利用設備</v>
          </cell>
        </row>
        <row r="317">
          <cell r="L317" t="str">
            <v>31040_hi</v>
          </cell>
          <cell r="M317" t="str">
            <v>メニューにない対策（燃料低炭素化）</v>
          </cell>
          <cell r="N317" t="str">
            <v>燃料低炭素化</v>
          </cell>
          <cell r="O317" t="str">
            <v>水利用設備</v>
          </cell>
        </row>
        <row r="318">
          <cell r="L318" t="str">
            <v>31050_pq</v>
          </cell>
          <cell r="M318" t="str">
            <v>メニューにない対策（電化）</v>
          </cell>
          <cell r="N318" t="str">
            <v>電化</v>
          </cell>
          <cell r="O318" t="str">
            <v>水利用設備</v>
          </cell>
        </row>
        <row r="319">
          <cell r="L319" t="str">
            <v>31060_ar</v>
          </cell>
          <cell r="M319" t="str">
            <v>メニューにない対策（電力低炭素化）</v>
          </cell>
          <cell r="N319" t="str">
            <v>電力低炭素化</v>
          </cell>
          <cell r="O319" t="str">
            <v>水利用設備</v>
          </cell>
        </row>
        <row r="320">
          <cell r="L320">
            <v>32011</v>
          </cell>
          <cell r="M320" t="str">
            <v>エネルギー管理体制の構築</v>
          </cell>
          <cell r="N320" t="str">
            <v>運用改善</v>
          </cell>
          <cell r="O320" t="str">
            <v>エネルギー管理設備</v>
          </cell>
        </row>
        <row r="321">
          <cell r="L321">
            <v>32010</v>
          </cell>
          <cell r="M321" t="str">
            <v>メニューにない対策（運用改善）</v>
          </cell>
          <cell r="N321" t="str">
            <v>運用改善</v>
          </cell>
          <cell r="O321" t="str">
            <v>エネルギー管理設備</v>
          </cell>
        </row>
        <row r="322">
          <cell r="L322">
            <v>32020</v>
          </cell>
          <cell r="M322" t="str">
            <v>メニューにない対策（部分更新・機能付加）</v>
          </cell>
          <cell r="N322" t="str">
            <v>部分更新・機能付加</v>
          </cell>
          <cell r="O322" t="str">
            <v>エネルギー管理設備</v>
          </cell>
        </row>
        <row r="323">
          <cell r="L323">
            <v>32031</v>
          </cell>
          <cell r="M323" t="str">
            <v>BEMS/FEMSの導入</v>
          </cell>
          <cell r="N323" t="str">
            <v>設備導入</v>
          </cell>
          <cell r="O323" t="str">
            <v>エネルギー管理設備</v>
          </cell>
        </row>
        <row r="324">
          <cell r="L324">
            <v>32030</v>
          </cell>
          <cell r="M324" t="str">
            <v>メニューにない対策（設備導入）</v>
          </cell>
          <cell r="N324" t="str">
            <v>設備導入</v>
          </cell>
          <cell r="O324" t="str">
            <v>エネルギー管理設備</v>
          </cell>
        </row>
        <row r="325">
          <cell r="L325" t="str">
            <v>32040_uq</v>
          </cell>
          <cell r="M325" t="str">
            <v>メニューにない対策（燃料低炭素化）</v>
          </cell>
          <cell r="N325" t="str">
            <v>燃料低炭素化</v>
          </cell>
          <cell r="O325" t="str">
            <v>エネルギー管理設備</v>
          </cell>
        </row>
        <row r="326">
          <cell r="L326" t="str">
            <v>32050_af</v>
          </cell>
          <cell r="M326" t="str">
            <v>メニューにない対策（電化）</v>
          </cell>
          <cell r="N326" t="str">
            <v>電化</v>
          </cell>
          <cell r="O326" t="str">
            <v>エネルギー管理設備</v>
          </cell>
        </row>
        <row r="327">
          <cell r="L327" t="str">
            <v>32060_ki</v>
          </cell>
          <cell r="M327" t="str">
            <v>メニューにない対策（電力低炭素化）</v>
          </cell>
          <cell r="N327" t="str">
            <v>電力低炭素化</v>
          </cell>
          <cell r="O327" t="str">
            <v>エネルギー管理設備</v>
          </cell>
        </row>
        <row r="328">
          <cell r="L328">
            <v>33011</v>
          </cell>
          <cell r="M328" t="str">
            <v>その他の設備機器等の停止</v>
          </cell>
          <cell r="N328" t="str">
            <v>運用改善</v>
          </cell>
          <cell r="O328" t="str">
            <v>その他のシステム、設備機器</v>
          </cell>
        </row>
        <row r="329">
          <cell r="L329">
            <v>33012</v>
          </cell>
          <cell r="M329" t="str">
            <v>その他の設備機器等の待機電力削減</v>
          </cell>
          <cell r="N329" t="str">
            <v>運用改善</v>
          </cell>
          <cell r="O329" t="str">
            <v>その他のシステム、設備機器</v>
          </cell>
        </row>
        <row r="330">
          <cell r="L330">
            <v>33010</v>
          </cell>
          <cell r="M330" t="str">
            <v>メニューにない対策（運用改善）</v>
          </cell>
          <cell r="N330" t="str">
            <v>運用改善</v>
          </cell>
          <cell r="O330" t="str">
            <v>その他のシステム、設備機器</v>
          </cell>
        </row>
        <row r="331">
          <cell r="L331">
            <v>33021</v>
          </cell>
          <cell r="M331" t="str">
            <v>その他の設備機器等の保温</v>
          </cell>
          <cell r="N331" t="str">
            <v>部分更新・機能付加</v>
          </cell>
          <cell r="O331" t="str">
            <v>その他のシステム、設備機器</v>
          </cell>
        </row>
        <row r="332">
          <cell r="L332">
            <v>33022</v>
          </cell>
          <cell r="M332" t="str">
            <v>廃冷温水からの熱回収</v>
          </cell>
          <cell r="N332" t="str">
            <v>部分更新・機能付加</v>
          </cell>
          <cell r="O332" t="str">
            <v>その他のシステム、設備機器</v>
          </cell>
        </row>
        <row r="333">
          <cell r="L333">
            <v>33023</v>
          </cell>
          <cell r="M333" t="str">
            <v>生産設備の高温排気からの熱回収</v>
          </cell>
          <cell r="N333" t="str">
            <v>部分更新・機能付加</v>
          </cell>
          <cell r="O333" t="str">
            <v>その他のシステム、設備機器</v>
          </cell>
        </row>
        <row r="334">
          <cell r="L334">
            <v>33020</v>
          </cell>
          <cell r="M334" t="str">
            <v>メニューにない対策（部分更新・機能付加）</v>
          </cell>
          <cell r="N334" t="str">
            <v>部分更新・機能付加</v>
          </cell>
          <cell r="O334" t="str">
            <v>その他のシステム、設備機器</v>
          </cell>
        </row>
        <row r="335">
          <cell r="L335">
            <v>33031</v>
          </cell>
          <cell r="M335" t="str">
            <v>その他の高効率設備機器等の導入</v>
          </cell>
          <cell r="N335" t="str">
            <v>設備導入</v>
          </cell>
          <cell r="O335" t="str">
            <v>その他のシステム、設備機器</v>
          </cell>
        </row>
        <row r="336">
          <cell r="L336" t="str">
            <v>-</v>
          </cell>
          <cell r="M336" t="str">
            <v>メニューにない対策（設備導入）</v>
          </cell>
          <cell r="N336" t="str">
            <v>設備導入</v>
          </cell>
          <cell r="O336" t="str">
            <v>その他のシステム、設備機器</v>
          </cell>
        </row>
        <row r="337">
          <cell r="L337">
            <v>33041</v>
          </cell>
          <cell r="M337" t="str">
            <v>バイオマス液体燃料の利用</v>
          </cell>
          <cell r="N337" t="str">
            <v>燃料低炭素化</v>
          </cell>
          <cell r="O337" t="str">
            <v>その他のシステム、設備機器</v>
          </cell>
        </row>
        <row r="338">
          <cell r="L338">
            <v>33042</v>
          </cell>
          <cell r="M338" t="str">
            <v>グリーン熱証書の購入</v>
          </cell>
          <cell r="N338" t="str">
            <v>燃料低炭素化</v>
          </cell>
          <cell r="O338" t="str">
            <v>その他のシステム、設備機器</v>
          </cell>
        </row>
        <row r="339">
          <cell r="L339">
            <v>33040</v>
          </cell>
          <cell r="M339" t="str">
            <v>メニューにない対策（燃料低炭素化）</v>
          </cell>
          <cell r="N339" t="str">
            <v>燃料低炭素化</v>
          </cell>
          <cell r="O339" t="str">
            <v>その他のシステム、設備機器</v>
          </cell>
        </row>
        <row r="340">
          <cell r="L340">
            <v>33051</v>
          </cell>
          <cell r="M340" t="str">
            <v>油圧駆動生産設備の電動化</v>
          </cell>
          <cell r="N340" t="str">
            <v>電化</v>
          </cell>
          <cell r="O340" t="str">
            <v>その他のシステム、設備機器</v>
          </cell>
        </row>
        <row r="341">
          <cell r="L341">
            <v>33052</v>
          </cell>
          <cell r="M341" t="str">
            <v>構内車両（フォークリフト等）の電動化</v>
          </cell>
          <cell r="N341" t="str">
            <v>電化</v>
          </cell>
          <cell r="O341" t="str">
            <v>その他のシステム、設備機器</v>
          </cell>
        </row>
        <row r="342">
          <cell r="L342">
            <v>33050</v>
          </cell>
          <cell r="M342" t="str">
            <v>メニューにない対策（電化）</v>
          </cell>
          <cell r="N342" t="str">
            <v>電化</v>
          </cell>
          <cell r="O342" t="str">
            <v>その他のシステム、設備機器</v>
          </cell>
        </row>
        <row r="343">
          <cell r="L343">
            <v>33061</v>
          </cell>
          <cell r="M343" t="str">
            <v>再エネ100%電力への変更</v>
          </cell>
          <cell r="N343" t="str">
            <v>電力低炭素化</v>
          </cell>
          <cell r="O343" t="str">
            <v>その他のシステム、設備機器</v>
          </cell>
        </row>
        <row r="344">
          <cell r="L344">
            <v>33062</v>
          </cell>
          <cell r="M344" t="str">
            <v>グリーン電力証書の購入</v>
          </cell>
          <cell r="N344" t="str">
            <v>電力低炭素化</v>
          </cell>
          <cell r="O344" t="str">
            <v>その他のシステム、設備機器</v>
          </cell>
        </row>
        <row r="345">
          <cell r="L345">
            <v>33060</v>
          </cell>
          <cell r="M345" t="str">
            <v>メニューにない対策（電力低炭素化）</v>
          </cell>
          <cell r="N345" t="str">
            <v>電力低炭素化</v>
          </cell>
          <cell r="O345" t="str">
            <v>その他のシステム、設備機器</v>
          </cell>
        </row>
      </sheetData>
      <sheetData sheetId="50">
        <row r="59">
          <cell r="B59" t="str">
            <v>令和3年度</v>
          </cell>
          <cell r="C59" t="str">
            <v>令和3年</v>
          </cell>
          <cell r="D59" t="str">
            <v>1月</v>
          </cell>
          <cell r="F59" t="str">
            <v>国(SHIFT)</v>
          </cell>
          <cell r="H59" t="str">
            <v>金融機関からの借入金</v>
          </cell>
          <cell r="J59">
            <v>1</v>
          </cell>
          <cell r="M59" t="str">
            <v>ﾕｰﾃｨﾘﾃｨ</v>
          </cell>
          <cell r="O59" t="str">
            <v>空調システム</v>
          </cell>
        </row>
        <row r="60">
          <cell r="B60" t="str">
            <v>令和4年度</v>
          </cell>
          <cell r="C60" t="str">
            <v>令和4年</v>
          </cell>
          <cell r="D60" t="str">
            <v>2月</v>
          </cell>
          <cell r="F60" t="str">
            <v>国
(その他)</v>
          </cell>
          <cell r="H60" t="str">
            <v>自己資金</v>
          </cell>
          <cell r="J60">
            <v>2</v>
          </cell>
          <cell r="M60" t="str">
            <v xml:space="preserve">一般設備 </v>
          </cell>
          <cell r="O60" t="str">
            <v>蒸気システム</v>
          </cell>
        </row>
        <row r="61">
          <cell r="B61" t="str">
            <v>令和5年度</v>
          </cell>
          <cell r="C61" t="str">
            <v>令和5年</v>
          </cell>
          <cell r="D61" t="str">
            <v>3月</v>
          </cell>
          <cell r="F61" t="str">
            <v>地方
自治体</v>
          </cell>
          <cell r="H61" t="str">
            <v>金融機関からの借入金＆
自己資金</v>
          </cell>
          <cell r="J61">
            <v>3</v>
          </cell>
          <cell r="M61" t="str">
            <v xml:space="preserve">生産設備 </v>
          </cell>
          <cell r="O61" t="str">
            <v>冷却水システム</v>
          </cell>
        </row>
        <row r="62">
          <cell r="B62" t="str">
            <v>令和6年度</v>
          </cell>
          <cell r="C62" t="str">
            <v>令和6年</v>
          </cell>
          <cell r="D62" t="str">
            <v>4月</v>
          </cell>
          <cell r="F62" t="str">
            <v>その他
補助金</v>
          </cell>
          <cell r="J62">
            <v>4</v>
          </cell>
          <cell r="O62" t="str">
            <v>圧空システム</v>
          </cell>
        </row>
        <row r="63">
          <cell r="B63" t="str">
            <v>令和7年度</v>
          </cell>
          <cell r="C63" t="str">
            <v>令和7年</v>
          </cell>
          <cell r="D63" t="str">
            <v>5月</v>
          </cell>
          <cell r="F63" t="str">
            <v>予定なし</v>
          </cell>
          <cell r="J63">
            <v>5</v>
          </cell>
          <cell r="O63" t="str">
            <v>その他システム</v>
          </cell>
        </row>
        <row r="64">
          <cell r="B64" t="str">
            <v>令和8年度</v>
          </cell>
          <cell r="C64" t="str">
            <v>令和8年</v>
          </cell>
          <cell r="D64" t="str">
            <v>6月</v>
          </cell>
          <cell r="J64">
            <v>6</v>
          </cell>
          <cell r="O64" t="str">
            <v>照明設備</v>
          </cell>
        </row>
        <row r="65">
          <cell r="B65" t="str">
            <v>令和9年度</v>
          </cell>
          <cell r="C65" t="str">
            <v>令和9年</v>
          </cell>
          <cell r="D65" t="str">
            <v>7月</v>
          </cell>
          <cell r="J65">
            <v>7</v>
          </cell>
          <cell r="O65" t="str">
            <v>受変電・配電設備</v>
          </cell>
        </row>
        <row r="66">
          <cell r="B66" t="str">
            <v>令和10年度</v>
          </cell>
          <cell r="C66" t="str">
            <v>令和10年</v>
          </cell>
          <cell r="D66" t="str">
            <v>8月</v>
          </cell>
          <cell r="J66">
            <v>8</v>
          </cell>
          <cell r="O66" t="str">
            <v>OA機器</v>
          </cell>
        </row>
        <row r="67">
          <cell r="B67" t="str">
            <v>令和11年度</v>
          </cell>
          <cell r="C67" t="str">
            <v>令和11年</v>
          </cell>
          <cell r="D67" t="str">
            <v>9月</v>
          </cell>
          <cell r="J67">
            <v>9</v>
          </cell>
          <cell r="O67" t="str">
            <v>電動機・ポンプ・ファン</v>
          </cell>
        </row>
        <row r="68">
          <cell r="B68" t="str">
            <v>令和12年度</v>
          </cell>
          <cell r="C68" t="str">
            <v>令和12年</v>
          </cell>
          <cell r="D68" t="str">
            <v>10月</v>
          </cell>
          <cell r="J68">
            <v>10</v>
          </cell>
          <cell r="O68" t="str">
            <v>工業炉</v>
          </cell>
        </row>
        <row r="69">
          <cell r="B69" t="str">
            <v>令和13年度</v>
          </cell>
          <cell r="C69" t="str">
            <v>令和13年</v>
          </cell>
          <cell r="D69" t="str">
            <v>11月</v>
          </cell>
          <cell r="J69">
            <v>11</v>
          </cell>
          <cell r="O69" t="str">
            <v>冷凍・冷蔵設備</v>
          </cell>
        </row>
        <row r="70">
          <cell r="B70" t="str">
            <v>令和14年度</v>
          </cell>
          <cell r="C70" t="str">
            <v>令和14年</v>
          </cell>
          <cell r="D70" t="str">
            <v>12月</v>
          </cell>
          <cell r="J70">
            <v>12</v>
          </cell>
          <cell r="O70" t="str">
            <v>排水処理設備</v>
          </cell>
        </row>
        <row r="71">
          <cell r="J71">
            <v>13</v>
          </cell>
          <cell r="O71" t="str">
            <v>昇降設備</v>
          </cell>
        </row>
        <row r="72">
          <cell r="J72">
            <v>14</v>
          </cell>
          <cell r="O72" t="str">
            <v>給湯・温水利用設備</v>
          </cell>
        </row>
        <row r="73">
          <cell r="J73">
            <v>15</v>
          </cell>
          <cell r="O73" t="str">
            <v>発電設備</v>
          </cell>
        </row>
        <row r="74">
          <cell r="B74" t="str">
            <v>令和3年4月</v>
          </cell>
          <cell r="C74" t="str">
            <v>令和3年度</v>
          </cell>
          <cell r="J74">
            <v>16</v>
          </cell>
          <cell r="O74" t="str">
            <v>水利用設備</v>
          </cell>
        </row>
        <row r="75">
          <cell r="B75" t="str">
            <v>令和3年5月</v>
          </cell>
          <cell r="C75" t="str">
            <v>令和3年度</v>
          </cell>
          <cell r="J75">
            <v>17</v>
          </cell>
          <cell r="O75" t="str">
            <v>エネルギー管理設備</v>
          </cell>
        </row>
        <row r="76">
          <cell r="B76" t="str">
            <v>令和3年6月</v>
          </cell>
          <cell r="C76" t="str">
            <v>令和3年度</v>
          </cell>
          <cell r="J76">
            <v>18</v>
          </cell>
          <cell r="O76" t="str">
            <v>その他設備機器</v>
          </cell>
        </row>
        <row r="77">
          <cell r="B77" t="str">
            <v>令和3年7月</v>
          </cell>
          <cell r="C77" t="str">
            <v>令和3年度</v>
          </cell>
          <cell r="F77" t="str">
            <v>---</v>
          </cell>
          <cell r="J77">
            <v>19</v>
          </cell>
        </row>
        <row r="78">
          <cell r="B78" t="str">
            <v>令和3年8月</v>
          </cell>
          <cell r="C78" t="str">
            <v>令和3年度</v>
          </cell>
          <cell r="F78" t="str">
            <v>令和2</v>
          </cell>
          <cell r="J78">
            <v>20</v>
          </cell>
        </row>
        <row r="79">
          <cell r="B79" t="str">
            <v>令和3年9月</v>
          </cell>
          <cell r="C79" t="str">
            <v>令和3年度</v>
          </cell>
          <cell r="F79" t="str">
            <v>令和3</v>
          </cell>
          <cell r="J79">
            <v>21</v>
          </cell>
        </row>
        <row r="80">
          <cell r="B80" t="str">
            <v>令和3年10月</v>
          </cell>
          <cell r="C80" t="str">
            <v>令和3年度</v>
          </cell>
          <cell r="F80" t="str">
            <v>令和4</v>
          </cell>
          <cell r="J80">
            <v>22</v>
          </cell>
        </row>
        <row r="81">
          <cell r="B81" t="str">
            <v>令和3年11月</v>
          </cell>
          <cell r="C81" t="str">
            <v>令和3年度</v>
          </cell>
          <cell r="F81" t="str">
            <v>令和5</v>
          </cell>
          <cell r="J81">
            <v>23</v>
          </cell>
        </row>
        <row r="82">
          <cell r="B82" t="str">
            <v>令和3年12月</v>
          </cell>
          <cell r="C82" t="str">
            <v>令和3年度</v>
          </cell>
          <cell r="F82" t="str">
            <v>令和6</v>
          </cell>
          <cell r="J82">
            <v>24</v>
          </cell>
        </row>
        <row r="83">
          <cell r="B83" t="str">
            <v>令和4年1月</v>
          </cell>
          <cell r="C83" t="str">
            <v>令和3年度</v>
          </cell>
          <cell r="F83" t="str">
            <v>令和7</v>
          </cell>
        </row>
        <row r="84">
          <cell r="B84" t="str">
            <v>令和4年2月</v>
          </cell>
          <cell r="C84" t="str">
            <v>令和3年度</v>
          </cell>
          <cell r="F84" t="str">
            <v>令和8</v>
          </cell>
        </row>
        <row r="85">
          <cell r="B85" t="str">
            <v>令和4年3月</v>
          </cell>
          <cell r="C85" t="str">
            <v>令和3年度</v>
          </cell>
          <cell r="F85" t="str">
            <v>令和9</v>
          </cell>
        </row>
        <row r="86">
          <cell r="B86" t="str">
            <v>令和4年4月</v>
          </cell>
          <cell r="C86" t="str">
            <v>令和4年度</v>
          </cell>
          <cell r="F86" t="str">
            <v>令和10</v>
          </cell>
        </row>
        <row r="87">
          <cell r="B87" t="str">
            <v>令和4年5月</v>
          </cell>
          <cell r="C87" t="str">
            <v>令和4年度</v>
          </cell>
        </row>
        <row r="88">
          <cell r="B88" t="str">
            <v>令和4年6月</v>
          </cell>
          <cell r="C88" t="str">
            <v>令和4年度</v>
          </cell>
        </row>
        <row r="89">
          <cell r="B89" t="str">
            <v>令和4年7月</v>
          </cell>
          <cell r="C89" t="str">
            <v>令和4年度</v>
          </cell>
        </row>
        <row r="90">
          <cell r="B90" t="str">
            <v>令和4年8月</v>
          </cell>
          <cell r="C90" t="str">
            <v>令和4年度</v>
          </cell>
        </row>
        <row r="91">
          <cell r="B91" t="str">
            <v>令和4年9月</v>
          </cell>
          <cell r="C91" t="str">
            <v>令和4年度</v>
          </cell>
        </row>
        <row r="92">
          <cell r="B92" t="str">
            <v>令和4年10月</v>
          </cell>
          <cell r="C92" t="str">
            <v>令和4年度</v>
          </cell>
        </row>
        <row r="93">
          <cell r="B93" t="str">
            <v>令和4年11月</v>
          </cell>
          <cell r="C93" t="str">
            <v>令和4年度</v>
          </cell>
        </row>
        <row r="94">
          <cell r="B94" t="str">
            <v>令和4年12月</v>
          </cell>
          <cell r="C94" t="str">
            <v>令和4年度</v>
          </cell>
        </row>
        <row r="95">
          <cell r="B95" t="str">
            <v>令和5年1月</v>
          </cell>
          <cell r="C95" t="str">
            <v>令和4年度</v>
          </cell>
        </row>
        <row r="96">
          <cell r="B96" t="str">
            <v>令和5年2月</v>
          </cell>
          <cell r="C96" t="str">
            <v>令和4年度</v>
          </cell>
        </row>
        <row r="97">
          <cell r="B97" t="str">
            <v>令和5年3月</v>
          </cell>
          <cell r="C97" t="str">
            <v>令和4年度</v>
          </cell>
        </row>
        <row r="98">
          <cell r="B98" t="str">
            <v>令和5年4月</v>
          </cell>
          <cell r="C98" t="str">
            <v>令和5年度</v>
          </cell>
        </row>
        <row r="99">
          <cell r="B99" t="str">
            <v>令和5年5月</v>
          </cell>
          <cell r="C99" t="str">
            <v>令和5年度</v>
          </cell>
        </row>
        <row r="100">
          <cell r="B100" t="str">
            <v>令和5年6月</v>
          </cell>
          <cell r="C100" t="str">
            <v>令和5年度</v>
          </cell>
        </row>
        <row r="101">
          <cell r="B101" t="str">
            <v>令和5年7月</v>
          </cell>
          <cell r="C101" t="str">
            <v>令和5年度</v>
          </cell>
        </row>
        <row r="102">
          <cell r="B102" t="str">
            <v>令和5年8月</v>
          </cell>
          <cell r="C102" t="str">
            <v>令和5年度</v>
          </cell>
        </row>
        <row r="103">
          <cell r="B103" t="str">
            <v>令和5年9月</v>
          </cell>
          <cell r="C103" t="str">
            <v>令和5年度</v>
          </cell>
        </row>
        <row r="104">
          <cell r="B104" t="str">
            <v>令和5年10月</v>
          </cell>
          <cell r="C104" t="str">
            <v>令和5年度</v>
          </cell>
        </row>
        <row r="105">
          <cell r="B105" t="str">
            <v>令和5年11月</v>
          </cell>
          <cell r="C105" t="str">
            <v>令和5年度</v>
          </cell>
        </row>
        <row r="106">
          <cell r="B106" t="str">
            <v>令和5年12月</v>
          </cell>
          <cell r="C106" t="str">
            <v>令和5年度</v>
          </cell>
        </row>
        <row r="107">
          <cell r="B107" t="str">
            <v>令和6年1月</v>
          </cell>
          <cell r="C107" t="str">
            <v>令和5年度</v>
          </cell>
        </row>
        <row r="108">
          <cell r="B108" t="str">
            <v>令和6年2月</v>
          </cell>
          <cell r="C108" t="str">
            <v>令和5年度</v>
          </cell>
        </row>
        <row r="109">
          <cell r="B109" t="str">
            <v>令和6年3月</v>
          </cell>
          <cell r="C109" t="str">
            <v>令和5年度</v>
          </cell>
        </row>
        <row r="110">
          <cell r="B110" t="str">
            <v>令和6年4月</v>
          </cell>
          <cell r="C110" t="str">
            <v>令和6年度</v>
          </cell>
        </row>
        <row r="111">
          <cell r="B111" t="str">
            <v>令和6年5月</v>
          </cell>
          <cell r="C111" t="str">
            <v>令和6年度</v>
          </cell>
        </row>
        <row r="112">
          <cell r="B112" t="str">
            <v>令和6年6月</v>
          </cell>
          <cell r="C112" t="str">
            <v>令和6年度</v>
          </cell>
        </row>
        <row r="113">
          <cell r="B113" t="str">
            <v>令和6年7月</v>
          </cell>
          <cell r="C113" t="str">
            <v>令和6年度</v>
          </cell>
        </row>
        <row r="114">
          <cell r="B114" t="str">
            <v>令和6年8月</v>
          </cell>
          <cell r="C114" t="str">
            <v>令和6年度</v>
          </cell>
        </row>
        <row r="115">
          <cell r="B115" t="str">
            <v>令和6年9月</v>
          </cell>
          <cell r="C115" t="str">
            <v>令和6年度</v>
          </cell>
        </row>
        <row r="116">
          <cell r="B116" t="str">
            <v>令和6年10月</v>
          </cell>
          <cell r="C116" t="str">
            <v>令和6年度</v>
          </cell>
        </row>
        <row r="117">
          <cell r="B117" t="str">
            <v>令和6年11月</v>
          </cell>
          <cell r="C117" t="str">
            <v>令和6年度</v>
          </cell>
        </row>
        <row r="118">
          <cell r="B118" t="str">
            <v>令和6年12月</v>
          </cell>
          <cell r="C118" t="str">
            <v>令和6年度</v>
          </cell>
        </row>
        <row r="119">
          <cell r="B119" t="str">
            <v>令和7年1月</v>
          </cell>
          <cell r="C119" t="str">
            <v>令和6年度</v>
          </cell>
        </row>
        <row r="120">
          <cell r="B120" t="str">
            <v>令和7年2月</v>
          </cell>
          <cell r="C120" t="str">
            <v>令和6年度</v>
          </cell>
        </row>
        <row r="121">
          <cell r="B121" t="str">
            <v>令和7年3月</v>
          </cell>
          <cell r="C121" t="str">
            <v>令和6年度</v>
          </cell>
        </row>
        <row r="122">
          <cell r="B122" t="str">
            <v>令和7年4月</v>
          </cell>
          <cell r="C122" t="str">
            <v>令和7年度</v>
          </cell>
        </row>
        <row r="123">
          <cell r="B123" t="str">
            <v>令和7年5月</v>
          </cell>
          <cell r="C123" t="str">
            <v>令和7年度</v>
          </cell>
        </row>
        <row r="124">
          <cell r="B124" t="str">
            <v>令和7年6月</v>
          </cell>
          <cell r="C124" t="str">
            <v>令和7年度</v>
          </cell>
        </row>
        <row r="125">
          <cell r="B125" t="str">
            <v>令和7年7月</v>
          </cell>
          <cell r="C125" t="str">
            <v>令和7年度</v>
          </cell>
        </row>
        <row r="126">
          <cell r="B126" t="str">
            <v>令和7年8月</v>
          </cell>
          <cell r="C126" t="str">
            <v>令和7年度</v>
          </cell>
        </row>
        <row r="127">
          <cell r="B127" t="str">
            <v>令和7年9月</v>
          </cell>
          <cell r="C127" t="str">
            <v>令和7年度</v>
          </cell>
        </row>
        <row r="128">
          <cell r="B128" t="str">
            <v>令和7年10月</v>
          </cell>
          <cell r="C128" t="str">
            <v>令和7年度</v>
          </cell>
        </row>
        <row r="129">
          <cell r="B129" t="str">
            <v>令和7年11月</v>
          </cell>
          <cell r="C129" t="str">
            <v>令和7年度</v>
          </cell>
        </row>
        <row r="130">
          <cell r="B130" t="str">
            <v>令和7年12月</v>
          </cell>
          <cell r="C130" t="str">
            <v>令和7年度</v>
          </cell>
        </row>
        <row r="131">
          <cell r="B131" t="str">
            <v>令和8年1月</v>
          </cell>
          <cell r="C131" t="str">
            <v>令和7年度</v>
          </cell>
        </row>
        <row r="132">
          <cell r="B132" t="str">
            <v>令和8年2月</v>
          </cell>
          <cell r="C132" t="str">
            <v>令和7年度</v>
          </cell>
        </row>
        <row r="133">
          <cell r="B133" t="str">
            <v>令和8年3月</v>
          </cell>
          <cell r="C133" t="str">
            <v>令和7年度</v>
          </cell>
        </row>
        <row r="134">
          <cell r="B134" t="str">
            <v>令和8年4月</v>
          </cell>
          <cell r="C134" t="str">
            <v>令和8年度</v>
          </cell>
        </row>
        <row r="135">
          <cell r="B135" t="str">
            <v>令和8年5月</v>
          </cell>
          <cell r="C135" t="str">
            <v>令和8年度</v>
          </cell>
        </row>
        <row r="136">
          <cell r="B136" t="str">
            <v>令和8年6月</v>
          </cell>
          <cell r="C136" t="str">
            <v>令和8年度</v>
          </cell>
        </row>
        <row r="137">
          <cell r="B137" t="str">
            <v>令和8年7月</v>
          </cell>
          <cell r="C137" t="str">
            <v>令和8年度</v>
          </cell>
        </row>
        <row r="138">
          <cell r="B138" t="str">
            <v>令和8年8月</v>
          </cell>
          <cell r="C138" t="str">
            <v>令和8年度</v>
          </cell>
        </row>
        <row r="139">
          <cell r="B139" t="str">
            <v>令和8年9月</v>
          </cell>
          <cell r="C139" t="str">
            <v>令和8年度</v>
          </cell>
        </row>
        <row r="140">
          <cell r="B140" t="str">
            <v>令和8年10月</v>
          </cell>
          <cell r="C140" t="str">
            <v>令和8年度</v>
          </cell>
        </row>
        <row r="141">
          <cell r="B141" t="str">
            <v>令和8年11月</v>
          </cell>
          <cell r="C141" t="str">
            <v>令和8年度</v>
          </cell>
        </row>
        <row r="142">
          <cell r="B142" t="str">
            <v>令和8年12月</v>
          </cell>
          <cell r="C142" t="str">
            <v>令和8年度</v>
          </cell>
        </row>
        <row r="143">
          <cell r="B143" t="str">
            <v>令和9年1月</v>
          </cell>
          <cell r="C143" t="str">
            <v>令和8年度</v>
          </cell>
        </row>
        <row r="144">
          <cell r="B144" t="str">
            <v>令和9年2月</v>
          </cell>
          <cell r="C144" t="str">
            <v>令和8年度</v>
          </cell>
        </row>
        <row r="145">
          <cell r="B145" t="str">
            <v>令和9年3月</v>
          </cell>
          <cell r="C145" t="str">
            <v>令和8年度</v>
          </cell>
        </row>
        <row r="146">
          <cell r="B146" t="str">
            <v>令和9年4月</v>
          </cell>
          <cell r="C146" t="str">
            <v>令和9年度</v>
          </cell>
        </row>
        <row r="147">
          <cell r="B147" t="str">
            <v>令和9年5月</v>
          </cell>
          <cell r="C147" t="str">
            <v>令和9年度</v>
          </cell>
        </row>
        <row r="148">
          <cell r="B148" t="str">
            <v>令和9年6月</v>
          </cell>
          <cell r="C148" t="str">
            <v>令和9年度</v>
          </cell>
        </row>
        <row r="149">
          <cell r="B149" t="str">
            <v>令和9年7月</v>
          </cell>
          <cell r="C149" t="str">
            <v>令和9年度</v>
          </cell>
        </row>
        <row r="150">
          <cell r="B150" t="str">
            <v>令和9年8月</v>
          </cell>
          <cell r="C150" t="str">
            <v>令和9年度</v>
          </cell>
        </row>
        <row r="151">
          <cell r="B151" t="str">
            <v>令和9年9月</v>
          </cell>
          <cell r="C151" t="str">
            <v>令和9年度</v>
          </cell>
        </row>
        <row r="152">
          <cell r="B152" t="str">
            <v>令和9年10月</v>
          </cell>
          <cell r="C152" t="str">
            <v>令和9年度</v>
          </cell>
        </row>
        <row r="153">
          <cell r="B153" t="str">
            <v>令和9年11月</v>
          </cell>
          <cell r="C153" t="str">
            <v>令和9年度</v>
          </cell>
        </row>
        <row r="154">
          <cell r="B154" t="str">
            <v>令和9年12月</v>
          </cell>
          <cell r="C154" t="str">
            <v>令和9年度</v>
          </cell>
        </row>
        <row r="155">
          <cell r="B155" t="str">
            <v>令和10年1月</v>
          </cell>
          <cell r="C155" t="str">
            <v>令和9年度</v>
          </cell>
        </row>
        <row r="156">
          <cell r="B156" t="str">
            <v>令和10年2月</v>
          </cell>
          <cell r="C156" t="str">
            <v>令和9年度</v>
          </cell>
        </row>
        <row r="157">
          <cell r="B157" t="str">
            <v>令和10年3月</v>
          </cell>
          <cell r="C157" t="str">
            <v>令和9年度</v>
          </cell>
        </row>
        <row r="158">
          <cell r="B158" t="str">
            <v>令和10年4月</v>
          </cell>
          <cell r="C158" t="str">
            <v>令和10年度</v>
          </cell>
        </row>
        <row r="159">
          <cell r="B159" t="str">
            <v>令和10年5月</v>
          </cell>
          <cell r="C159" t="str">
            <v>令和10年度</v>
          </cell>
        </row>
        <row r="160">
          <cell r="B160" t="str">
            <v>令和10年6月</v>
          </cell>
          <cell r="C160" t="str">
            <v>令和10年度</v>
          </cell>
        </row>
        <row r="161">
          <cell r="B161" t="str">
            <v>令和10年7月</v>
          </cell>
          <cell r="C161" t="str">
            <v>令和10年度</v>
          </cell>
        </row>
        <row r="162">
          <cell r="B162" t="str">
            <v>令和10年8月</v>
          </cell>
          <cell r="C162" t="str">
            <v>令和10年度</v>
          </cell>
        </row>
        <row r="163">
          <cell r="B163" t="str">
            <v>令和10年9月</v>
          </cell>
          <cell r="C163" t="str">
            <v>令和10年度</v>
          </cell>
        </row>
        <row r="164">
          <cell r="B164" t="str">
            <v>令和10年10月</v>
          </cell>
          <cell r="C164" t="str">
            <v>令和10年度</v>
          </cell>
        </row>
        <row r="165">
          <cell r="B165" t="str">
            <v>令和10年11月</v>
          </cell>
          <cell r="C165" t="str">
            <v>令和10年度</v>
          </cell>
        </row>
        <row r="166">
          <cell r="B166" t="str">
            <v>令和10年12月</v>
          </cell>
          <cell r="C166" t="str">
            <v>令和10年度</v>
          </cell>
        </row>
        <row r="167">
          <cell r="B167" t="str">
            <v>令和11年1月</v>
          </cell>
          <cell r="C167" t="str">
            <v>令和10年度</v>
          </cell>
        </row>
        <row r="168">
          <cell r="B168" t="str">
            <v>令和11年2月</v>
          </cell>
          <cell r="C168" t="str">
            <v>令和10年度</v>
          </cell>
        </row>
        <row r="169">
          <cell r="B169" t="str">
            <v>令和11年3月</v>
          </cell>
          <cell r="C169" t="str">
            <v>令和10年度</v>
          </cell>
        </row>
        <row r="170">
          <cell r="B170" t="str">
            <v>令和11年4月</v>
          </cell>
          <cell r="C170" t="str">
            <v>令和11年度</v>
          </cell>
        </row>
        <row r="171">
          <cell r="B171" t="str">
            <v>令和11年5月</v>
          </cell>
          <cell r="C171" t="str">
            <v>令和11年度</v>
          </cell>
        </row>
        <row r="172">
          <cell r="B172" t="str">
            <v>令和11年6月</v>
          </cell>
          <cell r="C172" t="str">
            <v>令和11年度</v>
          </cell>
        </row>
        <row r="173">
          <cell r="B173" t="str">
            <v>令和11年7月</v>
          </cell>
          <cell r="C173" t="str">
            <v>令和11年度</v>
          </cell>
        </row>
        <row r="174">
          <cell r="B174" t="str">
            <v>令和11年8月</v>
          </cell>
          <cell r="C174" t="str">
            <v>令和11年度</v>
          </cell>
        </row>
        <row r="175">
          <cell r="B175" t="str">
            <v>令和11年9月</v>
          </cell>
          <cell r="C175" t="str">
            <v>令和11年度</v>
          </cell>
        </row>
        <row r="176">
          <cell r="B176" t="str">
            <v>令和11年10月</v>
          </cell>
          <cell r="C176" t="str">
            <v>令和11年度</v>
          </cell>
        </row>
        <row r="177">
          <cell r="B177" t="str">
            <v>令和11年11月</v>
          </cell>
          <cell r="C177" t="str">
            <v>令和11年度</v>
          </cell>
        </row>
        <row r="178">
          <cell r="B178" t="str">
            <v>令和11年12月</v>
          </cell>
          <cell r="C178" t="str">
            <v>令和11年度</v>
          </cell>
        </row>
        <row r="179">
          <cell r="B179" t="str">
            <v>令和12年1月</v>
          </cell>
          <cell r="C179" t="str">
            <v>令和11年度</v>
          </cell>
        </row>
        <row r="180">
          <cell r="B180" t="str">
            <v>令和12年2月</v>
          </cell>
          <cell r="C180" t="str">
            <v>令和11年度</v>
          </cell>
        </row>
        <row r="181">
          <cell r="B181" t="str">
            <v>令和12年3月</v>
          </cell>
          <cell r="C181" t="str">
            <v>令和11年度</v>
          </cell>
        </row>
        <row r="182">
          <cell r="B182" t="str">
            <v>令和12年4月</v>
          </cell>
          <cell r="C182" t="str">
            <v>令和12年度</v>
          </cell>
        </row>
        <row r="183">
          <cell r="B183" t="str">
            <v>令和12年5月</v>
          </cell>
          <cell r="C183" t="str">
            <v>令和12年度</v>
          </cell>
        </row>
        <row r="184">
          <cell r="B184" t="str">
            <v>令和12年6月</v>
          </cell>
          <cell r="C184" t="str">
            <v>令和12年度</v>
          </cell>
        </row>
        <row r="185">
          <cell r="B185" t="str">
            <v>令和12年7月</v>
          </cell>
          <cell r="C185" t="str">
            <v>令和12年度</v>
          </cell>
        </row>
        <row r="186">
          <cell r="B186" t="str">
            <v>令和12年8月</v>
          </cell>
          <cell r="C186" t="str">
            <v>令和12年度</v>
          </cell>
        </row>
        <row r="187">
          <cell r="B187" t="str">
            <v>令和12年9月</v>
          </cell>
          <cell r="C187" t="str">
            <v>令和12年度</v>
          </cell>
        </row>
        <row r="188">
          <cell r="B188" t="str">
            <v>令和12年10月</v>
          </cell>
          <cell r="C188" t="str">
            <v>令和12年度</v>
          </cell>
        </row>
        <row r="189">
          <cell r="B189" t="str">
            <v>令和12年11月</v>
          </cell>
          <cell r="C189" t="str">
            <v>令和12年度</v>
          </cell>
        </row>
        <row r="190">
          <cell r="B190" t="str">
            <v>令和12年12月</v>
          </cell>
          <cell r="C190" t="str">
            <v>令和12年度</v>
          </cell>
        </row>
        <row r="191">
          <cell r="B191" t="str">
            <v>令和13年1月</v>
          </cell>
          <cell r="C191" t="str">
            <v>令和12年度</v>
          </cell>
        </row>
        <row r="192">
          <cell r="B192" t="str">
            <v>令和13年2月</v>
          </cell>
          <cell r="C192" t="str">
            <v>令和12年度</v>
          </cell>
        </row>
        <row r="193">
          <cell r="B193" t="str">
            <v>令和13年3月</v>
          </cell>
          <cell r="C193" t="str">
            <v>令和12年度</v>
          </cell>
        </row>
        <row r="194">
          <cell r="B194" t="str">
            <v>令和13年4月</v>
          </cell>
          <cell r="C194" t="str">
            <v>令和13年度</v>
          </cell>
        </row>
        <row r="195">
          <cell r="B195" t="str">
            <v>令和13年5月</v>
          </cell>
          <cell r="C195" t="str">
            <v>令和13年度</v>
          </cell>
        </row>
        <row r="196">
          <cell r="B196" t="str">
            <v>令和13年6月</v>
          </cell>
          <cell r="C196" t="str">
            <v>令和13年度</v>
          </cell>
        </row>
        <row r="197">
          <cell r="B197" t="str">
            <v>令和13年7月</v>
          </cell>
          <cell r="C197" t="str">
            <v>令和13年度</v>
          </cell>
        </row>
        <row r="198">
          <cell r="B198" t="str">
            <v>令和13年8月</v>
          </cell>
          <cell r="C198" t="str">
            <v>令和13年度</v>
          </cell>
        </row>
        <row r="199">
          <cell r="B199" t="str">
            <v>令和13年9月</v>
          </cell>
          <cell r="C199" t="str">
            <v>令和13年度</v>
          </cell>
        </row>
        <row r="200">
          <cell r="B200" t="str">
            <v>令和13年10月</v>
          </cell>
          <cell r="C200" t="str">
            <v>令和13年度</v>
          </cell>
        </row>
        <row r="201">
          <cell r="B201" t="str">
            <v>令和13年11月</v>
          </cell>
          <cell r="C201" t="str">
            <v>令和13年度</v>
          </cell>
        </row>
        <row r="202">
          <cell r="B202" t="str">
            <v>令和13年12月</v>
          </cell>
          <cell r="C202" t="str">
            <v>令和13年度</v>
          </cell>
        </row>
        <row r="203">
          <cell r="B203" t="str">
            <v>令和14年1月</v>
          </cell>
          <cell r="C203" t="str">
            <v>令和13年度</v>
          </cell>
        </row>
        <row r="204">
          <cell r="B204" t="str">
            <v>令和14年2月</v>
          </cell>
          <cell r="C204" t="str">
            <v>令和13年度</v>
          </cell>
        </row>
        <row r="205">
          <cell r="B205" t="str">
            <v>令和14年3月</v>
          </cell>
          <cell r="C205" t="str">
            <v>令和13年度</v>
          </cell>
        </row>
        <row r="206">
          <cell r="B206" t="str">
            <v>令和14年4月</v>
          </cell>
          <cell r="C206" t="str">
            <v>令和14年度</v>
          </cell>
        </row>
        <row r="207">
          <cell r="B207" t="str">
            <v>令和14年5月</v>
          </cell>
          <cell r="C207" t="str">
            <v>令和14年度</v>
          </cell>
        </row>
        <row r="208">
          <cell r="B208" t="str">
            <v>令和14年6月</v>
          </cell>
          <cell r="C208" t="str">
            <v>令和14年度</v>
          </cell>
        </row>
        <row r="209">
          <cell r="B209" t="str">
            <v>令和14年7月</v>
          </cell>
          <cell r="C209" t="str">
            <v>令和14年度</v>
          </cell>
        </row>
        <row r="210">
          <cell r="B210" t="str">
            <v>令和14年8月</v>
          </cell>
          <cell r="C210" t="str">
            <v>令和14年度</v>
          </cell>
        </row>
        <row r="211">
          <cell r="B211" t="str">
            <v>令和14年9月</v>
          </cell>
          <cell r="C211" t="str">
            <v>令和14年度</v>
          </cell>
        </row>
        <row r="212">
          <cell r="B212" t="str">
            <v>令和14年10月</v>
          </cell>
          <cell r="C212" t="str">
            <v>令和14年度</v>
          </cell>
        </row>
        <row r="213">
          <cell r="B213" t="str">
            <v>令和14年11月</v>
          </cell>
          <cell r="C213" t="str">
            <v>令和14年度</v>
          </cell>
        </row>
        <row r="214">
          <cell r="B214" t="str">
            <v>令和14年12月</v>
          </cell>
          <cell r="C214" t="str">
            <v>令和14年度</v>
          </cell>
        </row>
        <row r="215">
          <cell r="B215" t="str">
            <v>令和15年1月</v>
          </cell>
          <cell r="C215" t="str">
            <v>令和14年度</v>
          </cell>
        </row>
        <row r="216">
          <cell r="B216" t="str">
            <v>令和15年2月</v>
          </cell>
          <cell r="C216" t="str">
            <v>令和14年度</v>
          </cell>
        </row>
        <row r="217">
          <cell r="B217" t="str">
            <v>令和15年3月</v>
          </cell>
          <cell r="C217" t="str">
            <v>令和14年度</v>
          </cell>
        </row>
      </sheetData>
      <sheetData sheetId="51">
        <row r="7">
          <cell r="E7" t="str">
            <v>（未選択）</v>
          </cell>
        </row>
        <row r="8">
          <cell r="E8" t="str">
            <v>系統電力①</v>
          </cell>
          <cell r="F8">
            <v>1</v>
          </cell>
          <cell r="G8" t="str">
            <v>使用量</v>
          </cell>
          <cell r="H8" t="str">
            <v>kWh</v>
          </cell>
          <cell r="I8" t="str">
            <v>---</v>
          </cell>
          <cell r="J8" t="str">
            <v>t-CO2/kWh</v>
          </cell>
          <cell r="K8" t="str">
            <v>千円/kWh</v>
          </cell>
        </row>
        <row r="9">
          <cell r="E9" t="str">
            <v>系統電力②</v>
          </cell>
          <cell r="F9">
            <v>1</v>
          </cell>
          <cell r="G9" t="str">
            <v>使用量</v>
          </cell>
          <cell r="H9" t="str">
            <v>kWh</v>
          </cell>
          <cell r="I9" t="str">
            <v>---</v>
          </cell>
          <cell r="J9" t="str">
            <v>t-CO2/kWh</v>
          </cell>
          <cell r="K9" t="str">
            <v>千円/kWh</v>
          </cell>
        </row>
        <row r="10">
          <cell r="E10" t="str">
            <v>系統電力切替先①</v>
          </cell>
          <cell r="F10">
            <v>1</v>
          </cell>
          <cell r="G10" t="str">
            <v>使用量</v>
          </cell>
          <cell r="H10" t="str">
            <v>kWh</v>
          </cell>
          <cell r="I10" t="str">
            <v>---</v>
          </cell>
          <cell r="J10" t="str">
            <v>t-CO2/kWh</v>
          </cell>
          <cell r="K10" t="str">
            <v>千円/kWh</v>
          </cell>
        </row>
        <row r="11">
          <cell r="E11" t="str">
            <v>系統電力切替先②</v>
          </cell>
          <cell r="F11">
            <v>1</v>
          </cell>
          <cell r="G11" t="str">
            <v>使用量</v>
          </cell>
          <cell r="H11" t="str">
            <v>kWh</v>
          </cell>
          <cell r="I11" t="str">
            <v>---</v>
          </cell>
          <cell r="J11" t="str">
            <v>t-CO2/kWh</v>
          </cell>
          <cell r="K11" t="str">
            <v>千円/kWh</v>
          </cell>
        </row>
        <row r="12">
          <cell r="E12" t="str">
            <v>輸入原料炭</v>
          </cell>
          <cell r="F12">
            <v>0</v>
          </cell>
          <cell r="G12" t="str">
            <v>使用量</v>
          </cell>
          <cell r="H12" t="str">
            <v>t</v>
          </cell>
          <cell r="I12" t="str">
            <v>GJ/t</v>
          </cell>
          <cell r="J12" t="str">
            <v>t-CO2/GJ</v>
          </cell>
          <cell r="K12" t="str">
            <v>千円/t</v>
          </cell>
        </row>
        <row r="13">
          <cell r="E13" t="str">
            <v>国産一般炭</v>
          </cell>
          <cell r="F13">
            <v>0</v>
          </cell>
          <cell r="G13" t="str">
            <v>使用量</v>
          </cell>
          <cell r="H13" t="str">
            <v>t</v>
          </cell>
          <cell r="I13" t="str">
            <v>GJ/t</v>
          </cell>
          <cell r="J13" t="str">
            <v>t-CO2/GJ</v>
          </cell>
          <cell r="K13" t="str">
            <v>千円/t</v>
          </cell>
        </row>
        <row r="14">
          <cell r="E14" t="str">
            <v>輸入一般炭</v>
          </cell>
          <cell r="F14">
            <v>0</v>
          </cell>
          <cell r="G14" t="str">
            <v>使用量</v>
          </cell>
          <cell r="H14" t="str">
            <v>t</v>
          </cell>
          <cell r="I14" t="str">
            <v>GJ/t</v>
          </cell>
          <cell r="J14" t="str">
            <v>t-CO2/GJ</v>
          </cell>
          <cell r="K14" t="str">
            <v>千円/t</v>
          </cell>
        </row>
        <row r="15">
          <cell r="E15" t="str">
            <v>輸入無煙炭</v>
          </cell>
          <cell r="F15">
            <v>0</v>
          </cell>
          <cell r="G15" t="str">
            <v>使用量</v>
          </cell>
          <cell r="H15" t="str">
            <v>t</v>
          </cell>
          <cell r="I15" t="str">
            <v>GJ/t</v>
          </cell>
          <cell r="J15" t="str">
            <v>t-CO2/GJ</v>
          </cell>
          <cell r="K15" t="str">
            <v>千円/t</v>
          </cell>
        </row>
        <row r="16">
          <cell r="E16" t="str">
            <v>コークス</v>
          </cell>
          <cell r="F16">
            <v>0</v>
          </cell>
          <cell r="G16" t="str">
            <v>使用量</v>
          </cell>
          <cell r="H16" t="str">
            <v>t</v>
          </cell>
          <cell r="I16" t="str">
            <v>GJ/t</v>
          </cell>
          <cell r="J16" t="str">
            <v>t-CO2/GJ</v>
          </cell>
          <cell r="K16" t="str">
            <v>千円/t</v>
          </cell>
        </row>
        <row r="17">
          <cell r="E17" t="str">
            <v>原油</v>
          </cell>
          <cell r="F17">
            <v>0</v>
          </cell>
          <cell r="G17" t="str">
            <v>使用量</v>
          </cell>
          <cell r="H17" t="str">
            <v>kl</v>
          </cell>
          <cell r="I17" t="str">
            <v>GJ/kl</v>
          </cell>
          <cell r="J17" t="str">
            <v>t-CO2/GJ</v>
          </cell>
          <cell r="K17" t="str">
            <v>千円/kl</v>
          </cell>
        </row>
        <row r="18">
          <cell r="E18" t="str">
            <v>ガソリン</v>
          </cell>
          <cell r="F18">
            <v>0</v>
          </cell>
          <cell r="G18" t="str">
            <v>使用量</v>
          </cell>
          <cell r="H18" t="str">
            <v>kl</v>
          </cell>
          <cell r="I18" t="str">
            <v>GJ/kl</v>
          </cell>
          <cell r="J18" t="str">
            <v>t-CO2/GJ</v>
          </cell>
          <cell r="K18" t="str">
            <v>千円/kl</v>
          </cell>
        </row>
        <row r="19">
          <cell r="E19" t="str">
            <v>ナフサ</v>
          </cell>
          <cell r="F19">
            <v>0</v>
          </cell>
          <cell r="G19" t="str">
            <v>使用量</v>
          </cell>
          <cell r="H19" t="str">
            <v>kl</v>
          </cell>
          <cell r="I19" t="str">
            <v>GJ/kl</v>
          </cell>
          <cell r="J19" t="str">
            <v>t-CO2/GJ</v>
          </cell>
          <cell r="K19" t="str">
            <v>千円/kl</v>
          </cell>
        </row>
        <row r="20">
          <cell r="E20" t="str">
            <v>ジェット燃料</v>
          </cell>
          <cell r="F20">
            <v>0</v>
          </cell>
          <cell r="G20" t="str">
            <v>使用量</v>
          </cell>
          <cell r="H20" t="str">
            <v>kl</v>
          </cell>
          <cell r="I20" t="str">
            <v>GJ/kl</v>
          </cell>
          <cell r="J20" t="str">
            <v>t-CO2/GJ</v>
          </cell>
          <cell r="K20" t="str">
            <v>千円/kl</v>
          </cell>
        </row>
        <row r="21">
          <cell r="E21" t="str">
            <v>灯油</v>
          </cell>
          <cell r="F21">
            <v>0</v>
          </cell>
          <cell r="G21" t="str">
            <v>使用量</v>
          </cell>
          <cell r="H21" t="str">
            <v>kl</v>
          </cell>
          <cell r="I21" t="str">
            <v>GJ/kl</v>
          </cell>
          <cell r="J21" t="str">
            <v>t-CO2/GJ</v>
          </cell>
          <cell r="K21" t="str">
            <v>千円/kl</v>
          </cell>
        </row>
        <row r="22">
          <cell r="E22" t="str">
            <v>軽油</v>
          </cell>
          <cell r="F22">
            <v>0</v>
          </cell>
          <cell r="G22" t="str">
            <v>使用量</v>
          </cell>
          <cell r="H22" t="str">
            <v>kl</v>
          </cell>
          <cell r="I22" t="str">
            <v>GJ/kl</v>
          </cell>
          <cell r="J22" t="str">
            <v>t-CO2/GJ</v>
          </cell>
          <cell r="K22" t="str">
            <v>千円/kl</v>
          </cell>
        </row>
        <row r="23">
          <cell r="E23" t="str">
            <v>A重油</v>
          </cell>
          <cell r="F23">
            <v>0</v>
          </cell>
          <cell r="G23" t="str">
            <v>使用量</v>
          </cell>
          <cell r="H23" t="str">
            <v>kl</v>
          </cell>
          <cell r="I23" t="str">
            <v>GJ/kl</v>
          </cell>
          <cell r="J23" t="str">
            <v>t-CO2/GJ</v>
          </cell>
          <cell r="K23" t="str">
            <v>千円/kl</v>
          </cell>
        </row>
        <row r="24">
          <cell r="E24" t="str">
            <v>B重油</v>
          </cell>
          <cell r="F24">
            <v>0</v>
          </cell>
          <cell r="G24" t="str">
            <v>使用量</v>
          </cell>
          <cell r="H24" t="str">
            <v>kl</v>
          </cell>
          <cell r="I24" t="str">
            <v>GJ/kl</v>
          </cell>
          <cell r="J24" t="str">
            <v>t-CO2/GJ</v>
          </cell>
          <cell r="K24" t="str">
            <v>千円/kl</v>
          </cell>
        </row>
        <row r="25">
          <cell r="E25" t="str">
            <v>C重油</v>
          </cell>
          <cell r="F25">
            <v>0</v>
          </cell>
          <cell r="G25" t="str">
            <v>使用量</v>
          </cell>
          <cell r="H25" t="str">
            <v>kl</v>
          </cell>
          <cell r="I25" t="str">
            <v>GJ/kl</v>
          </cell>
          <cell r="J25" t="str">
            <v>t-CO2/GJ</v>
          </cell>
          <cell r="K25" t="str">
            <v>千円/kl</v>
          </cell>
        </row>
        <row r="26">
          <cell r="E26" t="str">
            <v>潤滑油</v>
          </cell>
          <cell r="F26">
            <v>0</v>
          </cell>
          <cell r="G26" t="str">
            <v>使用量</v>
          </cell>
          <cell r="H26" t="str">
            <v>kl</v>
          </cell>
          <cell r="I26" t="str">
            <v>GJ/kl</v>
          </cell>
          <cell r="J26" t="str">
            <v>t-CO2/GJ</v>
          </cell>
          <cell r="K26" t="str">
            <v>千円/kl</v>
          </cell>
        </row>
        <row r="27">
          <cell r="E27" t="str">
            <v>オイルコークス</v>
          </cell>
          <cell r="F27">
            <v>0</v>
          </cell>
          <cell r="G27" t="str">
            <v>使用量</v>
          </cell>
          <cell r="H27" t="str">
            <v>t</v>
          </cell>
          <cell r="I27" t="str">
            <v>GJ/t</v>
          </cell>
          <cell r="J27" t="str">
            <v>t-CO2/GJ</v>
          </cell>
          <cell r="K27" t="str">
            <v>千円/t</v>
          </cell>
        </row>
        <row r="28">
          <cell r="E28" t="str">
            <v>LPG</v>
          </cell>
          <cell r="F28">
            <v>0</v>
          </cell>
          <cell r="G28" t="str">
            <v>使用量</v>
          </cell>
          <cell r="H28" t="str">
            <v>t</v>
          </cell>
          <cell r="I28" t="str">
            <v>GJ/t</v>
          </cell>
          <cell r="J28" t="str">
            <v>t-CO2/GJ</v>
          </cell>
          <cell r="K28" t="str">
            <v>千円/t</v>
          </cell>
        </row>
        <row r="29">
          <cell r="E29" t="str">
            <v>天然ガス</v>
          </cell>
          <cell r="F29">
            <v>0</v>
          </cell>
          <cell r="G29" t="str">
            <v>使用量</v>
          </cell>
          <cell r="H29" t="str">
            <v>千Nm3</v>
          </cell>
          <cell r="I29" t="str">
            <v>GJ/千Nm3</v>
          </cell>
          <cell r="J29" t="str">
            <v>t-CO2/GJ</v>
          </cell>
          <cell r="K29" t="str">
            <v>千円/千Nm3</v>
          </cell>
        </row>
        <row r="30">
          <cell r="E30" t="str">
            <v>LNG</v>
          </cell>
          <cell r="F30">
            <v>0</v>
          </cell>
          <cell r="G30" t="str">
            <v>使用量</v>
          </cell>
          <cell r="H30" t="str">
            <v>t</v>
          </cell>
          <cell r="I30" t="str">
            <v>GJ/t</v>
          </cell>
          <cell r="J30" t="str">
            <v>t-CO2/GJ</v>
          </cell>
          <cell r="K30" t="str">
            <v>千円/t</v>
          </cell>
        </row>
        <row r="31">
          <cell r="E31" t="str">
            <v>都市ガス</v>
          </cell>
          <cell r="F31">
            <v>0</v>
          </cell>
          <cell r="G31" t="str">
            <v>使用量</v>
          </cell>
          <cell r="H31" t="str">
            <v>千Nm3</v>
          </cell>
          <cell r="I31" t="str">
            <v>GJ/千Nm3</v>
          </cell>
          <cell r="J31" t="str">
            <v>t-CO2/GJ</v>
          </cell>
          <cell r="K31" t="str">
            <v>千円/千Nm3</v>
          </cell>
        </row>
        <row r="32">
          <cell r="E32" t="str">
            <v>コールタール</v>
          </cell>
          <cell r="F32">
            <v>0</v>
          </cell>
          <cell r="G32" t="str">
            <v>使用量</v>
          </cell>
          <cell r="H32" t="str">
            <v>t</v>
          </cell>
          <cell r="I32" t="str">
            <v>GJ/t</v>
          </cell>
          <cell r="J32" t="str">
            <v>t-CO2/GJ</v>
          </cell>
          <cell r="K32" t="str">
            <v>千円/t</v>
          </cell>
        </row>
        <row r="33">
          <cell r="E33" t="str">
            <v>アスファルト</v>
          </cell>
          <cell r="F33">
            <v>0</v>
          </cell>
          <cell r="G33" t="str">
            <v>使用量</v>
          </cell>
          <cell r="H33" t="str">
            <v>t</v>
          </cell>
          <cell r="I33" t="str">
            <v>GJ/t</v>
          </cell>
          <cell r="J33" t="str">
            <v>t-CO2/GJ</v>
          </cell>
          <cell r="K33" t="str">
            <v>千円/t</v>
          </cell>
        </row>
        <row r="34">
          <cell r="E34" t="str">
            <v>NGL・コンデンセート</v>
          </cell>
          <cell r="F34">
            <v>0</v>
          </cell>
          <cell r="G34" t="str">
            <v>使用量</v>
          </cell>
          <cell r="H34" t="str">
            <v>kl</v>
          </cell>
          <cell r="I34" t="str">
            <v>GJ/kl</v>
          </cell>
          <cell r="J34" t="str">
            <v>t-CO2/GJ</v>
          </cell>
          <cell r="K34" t="str">
            <v>千円/kl</v>
          </cell>
        </row>
        <row r="35">
          <cell r="E35" t="str">
            <v>製油所ガス</v>
          </cell>
          <cell r="F35">
            <v>0</v>
          </cell>
          <cell r="G35" t="str">
            <v>使用量</v>
          </cell>
          <cell r="H35" t="str">
            <v>千Nm3</v>
          </cell>
          <cell r="I35" t="str">
            <v>GJ/千Nm3</v>
          </cell>
          <cell r="J35" t="str">
            <v>t-CO2/GJ</v>
          </cell>
          <cell r="K35" t="str">
            <v>千円/千Nm3</v>
          </cell>
        </row>
        <row r="36">
          <cell r="E36" t="str">
            <v>コークス炉ガス</v>
          </cell>
          <cell r="F36">
            <v>0</v>
          </cell>
          <cell r="G36" t="str">
            <v>使用量</v>
          </cell>
          <cell r="H36" t="str">
            <v>千Nm3</v>
          </cell>
          <cell r="I36" t="str">
            <v>GJ/千Nm3</v>
          </cell>
          <cell r="J36" t="str">
            <v>t-CO2/GJ</v>
          </cell>
          <cell r="K36" t="str">
            <v>千円/千Nm3</v>
          </cell>
        </row>
        <row r="37">
          <cell r="E37" t="str">
            <v>高炉ガス</v>
          </cell>
          <cell r="F37">
            <v>0</v>
          </cell>
          <cell r="G37" t="str">
            <v>使用量</v>
          </cell>
          <cell r="H37" t="str">
            <v>千Nm3</v>
          </cell>
          <cell r="I37" t="str">
            <v>GJ/千Nm3</v>
          </cell>
          <cell r="J37" t="str">
            <v>t-CO2/GJ</v>
          </cell>
          <cell r="K37" t="str">
            <v>千円/千Nm3</v>
          </cell>
        </row>
        <row r="38">
          <cell r="E38" t="str">
            <v>転炉ガス</v>
          </cell>
          <cell r="F38">
            <v>0</v>
          </cell>
          <cell r="G38" t="str">
            <v>使用量</v>
          </cell>
          <cell r="H38" t="str">
            <v>千Nm3</v>
          </cell>
          <cell r="I38" t="str">
            <v>GJ/千Nm3</v>
          </cell>
          <cell r="J38" t="str">
            <v>t-CO2/GJ</v>
          </cell>
          <cell r="K38" t="str">
            <v>千円/千Nm3</v>
          </cell>
        </row>
        <row r="39">
          <cell r="E39" t="str">
            <v>産業用蒸気</v>
          </cell>
          <cell r="F39">
            <v>1</v>
          </cell>
          <cell r="G39" t="str">
            <v>使用量</v>
          </cell>
          <cell r="H39" t="str">
            <v>GJ</v>
          </cell>
          <cell r="I39" t="str">
            <v>---</v>
          </cell>
          <cell r="J39" t="str">
            <v>t-CO2/GJ</v>
          </cell>
          <cell r="K39" t="str">
            <v>千円/GJ</v>
          </cell>
        </row>
        <row r="40">
          <cell r="E40" t="str">
            <v>温水</v>
          </cell>
          <cell r="F40">
            <v>1</v>
          </cell>
          <cell r="G40" t="str">
            <v>使用量</v>
          </cell>
          <cell r="H40" t="str">
            <v>GJ</v>
          </cell>
          <cell r="I40" t="str">
            <v>---</v>
          </cell>
          <cell r="J40" t="str">
            <v>t-CO2/GJ</v>
          </cell>
          <cell r="K40" t="str">
            <v>千円/GJ</v>
          </cell>
        </row>
        <row r="41">
          <cell r="E41" t="str">
            <v>冷水</v>
          </cell>
          <cell r="F41">
            <v>1</v>
          </cell>
          <cell r="G41" t="str">
            <v>使用量</v>
          </cell>
          <cell r="H41" t="str">
            <v>GJ</v>
          </cell>
          <cell r="I41" t="str">
            <v>---</v>
          </cell>
          <cell r="J41" t="str">
            <v>t-CO2/GJ</v>
          </cell>
          <cell r="K41" t="str">
            <v>千円/GJ</v>
          </cell>
        </row>
        <row r="42">
          <cell r="E42" t="str">
            <v>蒸気（産業用以外）</v>
          </cell>
          <cell r="F42">
            <v>1</v>
          </cell>
          <cell r="G42" t="str">
            <v>使用量</v>
          </cell>
          <cell r="H42" t="str">
            <v>GJ</v>
          </cell>
          <cell r="I42" t="str">
            <v>---</v>
          </cell>
          <cell r="J42" t="str">
            <v>t-CO2/GJ</v>
          </cell>
          <cell r="K42" t="str">
            <v>千円/GJ</v>
          </cell>
        </row>
        <row r="83">
          <cell r="E83" t="str">
            <v>系統電力①</v>
          </cell>
          <cell r="F83">
            <v>8.6400000000000001E-3</v>
          </cell>
          <cell r="G83" t="str">
            <v>GJ/kWh</v>
          </cell>
        </row>
        <row r="84">
          <cell r="E84" t="str">
            <v>系統電力②</v>
          </cell>
          <cell r="F84">
            <v>8.6400000000000001E-3</v>
          </cell>
          <cell r="G84" t="str">
            <v>GJ/kWh</v>
          </cell>
        </row>
        <row r="85">
          <cell r="E85" t="str">
            <v>系統電力切替先①</v>
          </cell>
          <cell r="F85">
            <v>8.6400000000000001E-3</v>
          </cell>
          <cell r="G85" t="str">
            <v>GJ/kWh</v>
          </cell>
        </row>
        <row r="86">
          <cell r="E86" t="str">
            <v>系統電力切替先②</v>
          </cell>
          <cell r="F86">
            <v>8.6400000000000001E-3</v>
          </cell>
          <cell r="G86" t="str">
            <v>GJ/kWh</v>
          </cell>
        </row>
        <row r="87">
          <cell r="E87" t="str">
            <v>産業用蒸気</v>
          </cell>
          <cell r="F87">
            <v>1.17</v>
          </cell>
          <cell r="G87" t="str">
            <v>GJ</v>
          </cell>
        </row>
        <row r="88">
          <cell r="E88" t="str">
            <v>温水</v>
          </cell>
          <cell r="F88">
            <v>1.19</v>
          </cell>
          <cell r="G88" t="str">
            <v>GJ</v>
          </cell>
        </row>
        <row r="89">
          <cell r="E89" t="str">
            <v>冷水</v>
          </cell>
          <cell r="F89">
            <v>1.19</v>
          </cell>
          <cell r="G89" t="str">
            <v>GJ</v>
          </cell>
        </row>
        <row r="90">
          <cell r="E90" t="str">
            <v>蒸気（産業用以外）</v>
          </cell>
          <cell r="F90">
            <v>1.19</v>
          </cell>
          <cell r="G90" t="str">
            <v>GJ</v>
          </cell>
        </row>
      </sheetData>
      <sheetData sheetId="52">
        <row r="7">
          <cell r="M7" t="str">
            <v>01 農業</v>
          </cell>
          <cell r="N7" t="str">
            <v>中分類1</v>
          </cell>
          <cell r="Q7" t="str">
            <v>010 管理，補助的経済活動を行う事業所（01農業）</v>
          </cell>
          <cell r="R7" t="str">
            <v>業務</v>
          </cell>
          <cell r="S7" t="str">
            <v>01 農業</v>
          </cell>
        </row>
        <row r="8">
          <cell r="M8" t="str">
            <v>02 林業</v>
          </cell>
          <cell r="N8" t="str">
            <v>中分類2</v>
          </cell>
          <cell r="Q8" t="str">
            <v>011 耕種農業</v>
          </cell>
          <cell r="R8" t="str">
            <v>産業</v>
          </cell>
          <cell r="S8" t="str">
            <v>01 農業</v>
          </cell>
        </row>
        <row r="9">
          <cell r="M9" t="str">
            <v>03 漁業（水産養殖業を除く）</v>
          </cell>
          <cell r="N9" t="str">
            <v>中分類3</v>
          </cell>
          <cell r="Q9" t="str">
            <v>012 畜産農業</v>
          </cell>
          <cell r="R9" t="str">
            <v>産業</v>
          </cell>
          <cell r="S9" t="str">
            <v>01 農業</v>
          </cell>
        </row>
        <row r="10">
          <cell r="M10" t="str">
            <v>04 水産養殖業</v>
          </cell>
          <cell r="N10" t="str">
            <v>中分類4</v>
          </cell>
          <cell r="Q10" t="str">
            <v>013 農業サービス業（園芸サービス業を除く）</v>
          </cell>
          <cell r="R10" t="str">
            <v>産業</v>
          </cell>
          <cell r="S10" t="str">
            <v>01 農業</v>
          </cell>
        </row>
        <row r="11">
          <cell r="M11" t="str">
            <v>05 鉱業，採石業，砂利採取業</v>
          </cell>
          <cell r="N11" t="str">
            <v>中分類5</v>
          </cell>
          <cell r="Q11" t="str">
            <v>014 園芸サービス業</v>
          </cell>
          <cell r="R11" t="str">
            <v>産業</v>
          </cell>
          <cell r="S11" t="str">
            <v>01 農業</v>
          </cell>
        </row>
        <row r="12">
          <cell r="M12" t="str">
            <v>06 総合工事業</v>
          </cell>
          <cell r="N12" t="str">
            <v>中分類6</v>
          </cell>
          <cell r="Q12" t="str">
            <v>020 管理，補助的経済活動を行う事業所（02林業）</v>
          </cell>
          <cell r="R12" t="str">
            <v>業務</v>
          </cell>
          <cell r="S12" t="str">
            <v>02 林業</v>
          </cell>
        </row>
        <row r="13">
          <cell r="M13" t="str">
            <v>07 職別工事業(設備工事業を除く)</v>
          </cell>
          <cell r="N13" t="str">
            <v>中分類7</v>
          </cell>
          <cell r="Q13" t="str">
            <v>021 育林業</v>
          </cell>
          <cell r="R13" t="str">
            <v>産業</v>
          </cell>
          <cell r="S13" t="str">
            <v>02 林業</v>
          </cell>
        </row>
        <row r="14">
          <cell r="M14" t="str">
            <v>08 設備工事業</v>
          </cell>
          <cell r="N14" t="str">
            <v>中分類8</v>
          </cell>
          <cell r="Q14" t="str">
            <v>022 素材生産業</v>
          </cell>
          <cell r="R14" t="str">
            <v>産業</v>
          </cell>
          <cell r="S14" t="str">
            <v>02 林業</v>
          </cell>
        </row>
        <row r="15">
          <cell r="M15" t="str">
            <v>09 食料品製造業</v>
          </cell>
          <cell r="N15" t="str">
            <v>中分類9</v>
          </cell>
          <cell r="Q15" t="str">
            <v>023 特用林産物生産業（きのこ類の栽培を除く）</v>
          </cell>
          <cell r="R15" t="str">
            <v>産業</v>
          </cell>
          <cell r="S15" t="str">
            <v>02 林業</v>
          </cell>
        </row>
        <row r="16">
          <cell r="M16" t="str">
            <v>10 飲料・たばこ・飼料製造業</v>
          </cell>
          <cell r="N16" t="str">
            <v>中分類10</v>
          </cell>
          <cell r="Q16" t="str">
            <v>024 林業サービス業</v>
          </cell>
          <cell r="R16" t="str">
            <v>産業</v>
          </cell>
          <cell r="S16" t="str">
            <v>02 林業</v>
          </cell>
        </row>
        <row r="17">
          <cell r="M17" t="str">
            <v>11 繊維工業</v>
          </cell>
          <cell r="N17" t="str">
            <v>中分類11</v>
          </cell>
          <cell r="Q17" t="str">
            <v>029 その他の林業</v>
          </cell>
          <cell r="R17" t="str">
            <v>産業</v>
          </cell>
          <cell r="S17" t="str">
            <v>02 林業</v>
          </cell>
        </row>
        <row r="18">
          <cell r="M18" t="str">
            <v>12 木材・木製品製造業（家具を除く）</v>
          </cell>
          <cell r="N18" t="str">
            <v>中分類12</v>
          </cell>
          <cell r="Q18" t="str">
            <v>030 管理，補助的経済活動を行う事業所（03漁業）</v>
          </cell>
          <cell r="R18" t="str">
            <v>業務</v>
          </cell>
          <cell r="S18" t="str">
            <v>03 漁業（水産養殖業を除く）</v>
          </cell>
        </row>
        <row r="19">
          <cell r="M19" t="str">
            <v>13 家具・装備品製造業</v>
          </cell>
          <cell r="N19" t="str">
            <v>中分類13</v>
          </cell>
          <cell r="Q19" t="str">
            <v>031 海面漁業</v>
          </cell>
          <cell r="R19" t="str">
            <v>産業</v>
          </cell>
          <cell r="S19" t="str">
            <v>03 漁業（水産養殖業を除く）</v>
          </cell>
        </row>
        <row r="20">
          <cell r="M20" t="str">
            <v>14 パルプ・紙・紙加工品製造業</v>
          </cell>
          <cell r="N20" t="str">
            <v>中分類14</v>
          </cell>
          <cell r="Q20" t="str">
            <v>032 内水面漁業</v>
          </cell>
          <cell r="R20" t="str">
            <v>産業</v>
          </cell>
          <cell r="S20" t="str">
            <v>03 漁業（水産養殖業を除く）</v>
          </cell>
        </row>
        <row r="21">
          <cell r="M21" t="str">
            <v>15 印刷・同関連業</v>
          </cell>
          <cell r="N21" t="str">
            <v>中分類15</v>
          </cell>
          <cell r="Q21" t="str">
            <v>040 管理，補助的経済活動を行う事業所（04水産養殖業）</v>
          </cell>
          <cell r="R21" t="str">
            <v>業務</v>
          </cell>
          <cell r="S21" t="str">
            <v>04 水産養殖業</v>
          </cell>
        </row>
        <row r="22">
          <cell r="M22" t="str">
            <v>16 化学工業</v>
          </cell>
          <cell r="N22" t="str">
            <v>中分類16</v>
          </cell>
          <cell r="Q22" t="str">
            <v>041 海面養殖業</v>
          </cell>
          <cell r="R22" t="str">
            <v>産業</v>
          </cell>
          <cell r="S22" t="str">
            <v>04 水産養殖業</v>
          </cell>
        </row>
        <row r="23">
          <cell r="M23" t="str">
            <v>17 石油製品・石炭製品製造業</v>
          </cell>
          <cell r="N23" t="str">
            <v>中分類17</v>
          </cell>
          <cell r="Q23" t="str">
            <v>042 内水面養殖業</v>
          </cell>
          <cell r="R23" t="str">
            <v>産業</v>
          </cell>
          <cell r="S23" t="str">
            <v>04 水産養殖業</v>
          </cell>
        </row>
        <row r="24">
          <cell r="M24" t="str">
            <v>18 プラスチック製品製造業（別掲を除く）</v>
          </cell>
          <cell r="N24" t="str">
            <v>中分類18</v>
          </cell>
          <cell r="Q24" t="str">
            <v>050 管理，補助的経済活動を行う事業所（05鉱業，採石業，砂利採取業）</v>
          </cell>
          <cell r="R24" t="str">
            <v>業務</v>
          </cell>
          <cell r="S24" t="str">
            <v>05 鉱業，採石業，砂利採取業</v>
          </cell>
        </row>
        <row r="25">
          <cell r="M25" t="str">
            <v>19 ゴム製品製造業</v>
          </cell>
          <cell r="N25" t="str">
            <v>中分類19</v>
          </cell>
          <cell r="Q25" t="str">
            <v>051 金属鉱業</v>
          </cell>
          <cell r="R25" t="str">
            <v>産業</v>
          </cell>
          <cell r="S25" t="str">
            <v>05 鉱業，採石業，砂利採取業</v>
          </cell>
        </row>
        <row r="26">
          <cell r="M26" t="str">
            <v>20 なめし革・同製品・毛皮製造業</v>
          </cell>
          <cell r="N26" t="str">
            <v>中分類20</v>
          </cell>
          <cell r="Q26" t="str">
            <v>052 石炭・亜炭鉱業</v>
          </cell>
          <cell r="R26" t="str">
            <v>産業</v>
          </cell>
          <cell r="S26" t="str">
            <v>05 鉱業，採石業，砂利採取業</v>
          </cell>
        </row>
        <row r="27">
          <cell r="M27" t="str">
            <v>21 窯業・土石製品製造業</v>
          </cell>
          <cell r="N27" t="str">
            <v>中分類21</v>
          </cell>
          <cell r="Q27" t="str">
            <v>053 原油・天然ガス鉱業</v>
          </cell>
          <cell r="R27" t="str">
            <v>産業</v>
          </cell>
          <cell r="S27" t="str">
            <v>05 鉱業，採石業，砂利採取業</v>
          </cell>
        </row>
        <row r="28">
          <cell r="M28" t="str">
            <v>22 鉄鋼業</v>
          </cell>
          <cell r="N28" t="str">
            <v>中分類22</v>
          </cell>
          <cell r="Q28" t="str">
            <v>054 採石業，砂・砂利・玉石採取業</v>
          </cell>
          <cell r="R28" t="str">
            <v>産業</v>
          </cell>
          <cell r="S28" t="str">
            <v>05 鉱業，採石業，砂利採取業</v>
          </cell>
        </row>
        <row r="29">
          <cell r="M29" t="str">
            <v>23 非鉄金属製造業</v>
          </cell>
          <cell r="N29" t="str">
            <v>中分類23</v>
          </cell>
          <cell r="Q29" t="str">
            <v>055 窯業原料用鉱物鉱業（耐火物・陶磁器・ガラス・セメント原料用に限る）</v>
          </cell>
          <cell r="R29" t="str">
            <v>産業</v>
          </cell>
          <cell r="S29" t="str">
            <v>05 鉱業，採石業，砂利採取業</v>
          </cell>
        </row>
        <row r="30">
          <cell r="M30" t="str">
            <v>24 金属製品製造業</v>
          </cell>
          <cell r="N30" t="str">
            <v>中分類24</v>
          </cell>
          <cell r="Q30" t="str">
            <v>059 その他の鉱業</v>
          </cell>
          <cell r="R30" t="str">
            <v>産業</v>
          </cell>
          <cell r="S30" t="str">
            <v>05 鉱業，採石業，砂利採取業</v>
          </cell>
        </row>
        <row r="31">
          <cell r="M31" t="str">
            <v>25 はん用機械器具製造業</v>
          </cell>
          <cell r="N31" t="str">
            <v>中分類25</v>
          </cell>
          <cell r="Q31" t="str">
            <v>060 管理，補助的経済活動を行う事業所（06総合工事業）</v>
          </cell>
          <cell r="R31" t="str">
            <v>業務</v>
          </cell>
          <cell r="S31" t="str">
            <v>06 総合工事業</v>
          </cell>
        </row>
        <row r="32">
          <cell r="M32" t="str">
            <v>26 生産用機械器具製造業</v>
          </cell>
          <cell r="N32" t="str">
            <v>中分類26</v>
          </cell>
          <cell r="Q32" t="str">
            <v>061 一般土木建築工事業</v>
          </cell>
          <cell r="R32" t="str">
            <v>産業</v>
          </cell>
          <cell r="S32" t="str">
            <v>06 総合工事業</v>
          </cell>
        </row>
        <row r="33">
          <cell r="M33" t="str">
            <v>27 業務用機械器具製造業</v>
          </cell>
          <cell r="N33" t="str">
            <v>中分類27</v>
          </cell>
          <cell r="Q33" t="str">
            <v>062 土木工事業（舗装工事業を除く）</v>
          </cell>
          <cell r="R33" t="str">
            <v>産業</v>
          </cell>
          <cell r="S33" t="str">
            <v>06 総合工事業</v>
          </cell>
        </row>
        <row r="34">
          <cell r="M34" t="str">
            <v>28 電子部品・デバイス・電子回路製造業</v>
          </cell>
          <cell r="N34" t="str">
            <v>中分類28</v>
          </cell>
          <cell r="Q34" t="str">
            <v>063 舗装工事業</v>
          </cell>
          <cell r="R34" t="str">
            <v>産業</v>
          </cell>
          <cell r="S34" t="str">
            <v>06 総合工事業</v>
          </cell>
        </row>
        <row r="35">
          <cell r="M35" t="str">
            <v>29 電気機械器具製造業</v>
          </cell>
          <cell r="N35" t="str">
            <v>中分類29</v>
          </cell>
          <cell r="Q35" t="str">
            <v>064 建築工事業（木造建築工事業を除く）</v>
          </cell>
          <cell r="R35" t="str">
            <v>産業</v>
          </cell>
          <cell r="S35" t="str">
            <v>06 総合工事業</v>
          </cell>
        </row>
        <row r="36">
          <cell r="M36" t="str">
            <v>30 情報通信機械器具製造業</v>
          </cell>
          <cell r="N36" t="str">
            <v>中分類30</v>
          </cell>
          <cell r="Q36" t="str">
            <v>065 木造建築工事業</v>
          </cell>
          <cell r="R36" t="str">
            <v>産業</v>
          </cell>
          <cell r="S36" t="str">
            <v>06 総合工事業</v>
          </cell>
        </row>
        <row r="37">
          <cell r="M37" t="str">
            <v>31 輸送用機械器具製造業</v>
          </cell>
          <cell r="N37" t="str">
            <v>中分類31</v>
          </cell>
          <cell r="Q37" t="str">
            <v>066 建築リフォーム工事業</v>
          </cell>
          <cell r="R37" t="str">
            <v>産業</v>
          </cell>
          <cell r="S37" t="str">
            <v>06 総合工事業</v>
          </cell>
        </row>
        <row r="38">
          <cell r="M38" t="str">
            <v>32 その他の製造業</v>
          </cell>
          <cell r="N38" t="str">
            <v>中分類32</v>
          </cell>
          <cell r="Q38" t="str">
            <v>070 管理，補助的経済活動を行う事業所（07職別工事業）</v>
          </cell>
          <cell r="R38" t="str">
            <v>業務</v>
          </cell>
          <cell r="S38" t="str">
            <v>07 職別工事業(設備工事業を除く)</v>
          </cell>
        </row>
        <row r="39">
          <cell r="M39" t="str">
            <v>33 電気業</v>
          </cell>
          <cell r="N39" t="str">
            <v>中分類33</v>
          </cell>
          <cell r="Q39" t="str">
            <v>071 大工工事業</v>
          </cell>
          <cell r="R39" t="str">
            <v>産業</v>
          </cell>
          <cell r="S39" t="str">
            <v>07 職別工事業(設備工事業を除く)</v>
          </cell>
        </row>
        <row r="40">
          <cell r="M40" t="str">
            <v>34 ガス業</v>
          </cell>
          <cell r="N40" t="str">
            <v>中分類34</v>
          </cell>
          <cell r="Q40" t="str">
            <v>072 とび・土工・コンクリート工事業</v>
          </cell>
          <cell r="R40" t="str">
            <v>産業</v>
          </cell>
          <cell r="S40" t="str">
            <v>07 職別工事業(設備工事業を除く)</v>
          </cell>
        </row>
        <row r="41">
          <cell r="M41" t="str">
            <v>35 熱供給業</v>
          </cell>
          <cell r="N41" t="str">
            <v>中分類35</v>
          </cell>
          <cell r="Q41" t="str">
            <v>073 鉄骨・鉄筋工事業</v>
          </cell>
          <cell r="R41" t="str">
            <v>産業</v>
          </cell>
          <cell r="S41" t="str">
            <v>07 職別工事業(設備工事業を除く)</v>
          </cell>
        </row>
        <row r="42">
          <cell r="M42" t="str">
            <v>36 水道業</v>
          </cell>
          <cell r="N42" t="str">
            <v>中分類36</v>
          </cell>
          <cell r="Q42" t="str">
            <v>074 石工・れんが・タイル・ブロック工事業</v>
          </cell>
          <cell r="R42" t="str">
            <v>産業</v>
          </cell>
          <cell r="S42" t="str">
            <v>07 職別工事業(設備工事業を除く)</v>
          </cell>
        </row>
        <row r="43">
          <cell r="M43" t="str">
            <v>37 通信業</v>
          </cell>
          <cell r="N43" t="str">
            <v>中分類37</v>
          </cell>
          <cell r="Q43" t="str">
            <v>075 左官工事業</v>
          </cell>
          <cell r="R43" t="str">
            <v>産業</v>
          </cell>
          <cell r="S43" t="str">
            <v>07 職別工事業(設備工事業を除く)</v>
          </cell>
        </row>
        <row r="44">
          <cell r="M44" t="str">
            <v>38 放送業</v>
          </cell>
          <cell r="N44" t="str">
            <v>中分類38</v>
          </cell>
          <cell r="Q44" t="str">
            <v>076 板金・金物工事業</v>
          </cell>
          <cell r="R44" t="str">
            <v>産業</v>
          </cell>
          <cell r="S44" t="str">
            <v>07 職別工事業(設備工事業を除く)</v>
          </cell>
        </row>
        <row r="45">
          <cell r="M45" t="str">
            <v>39 情報サービス業</v>
          </cell>
          <cell r="N45" t="str">
            <v>中分類39</v>
          </cell>
          <cell r="Q45" t="str">
            <v>077 塗装工事業</v>
          </cell>
          <cell r="R45" t="str">
            <v>産業</v>
          </cell>
          <cell r="S45" t="str">
            <v>07 職別工事業(設備工事業を除く)</v>
          </cell>
        </row>
        <row r="46">
          <cell r="M46" t="str">
            <v>40 インターネット附随サービス業</v>
          </cell>
          <cell r="N46" t="str">
            <v>中分類40</v>
          </cell>
          <cell r="Q46" t="str">
            <v>078 床・内装工事業</v>
          </cell>
          <cell r="R46" t="str">
            <v>産業</v>
          </cell>
          <cell r="S46" t="str">
            <v>07 職別工事業(設備工事業を除く)</v>
          </cell>
        </row>
        <row r="47">
          <cell r="M47" t="str">
            <v>41 映像・音声・文字情報制作業</v>
          </cell>
          <cell r="N47" t="str">
            <v>中分類41</v>
          </cell>
          <cell r="Q47" t="str">
            <v>079 その他の職別工事業</v>
          </cell>
          <cell r="R47" t="str">
            <v>産業</v>
          </cell>
          <cell r="S47" t="str">
            <v>07 職別工事業(設備工事業を除く)</v>
          </cell>
        </row>
        <row r="48">
          <cell r="M48" t="str">
            <v>42 鉄道業</v>
          </cell>
          <cell r="N48" t="str">
            <v>中分類42</v>
          </cell>
          <cell r="Q48" t="str">
            <v>080 管理，補助的経済活動を行う事業所（08設備工事業）</v>
          </cell>
          <cell r="R48" t="str">
            <v>業務</v>
          </cell>
          <cell r="S48" t="str">
            <v>08 設備工事業</v>
          </cell>
        </row>
        <row r="49">
          <cell r="M49" t="str">
            <v>43 道路旅客運送業</v>
          </cell>
          <cell r="N49" t="str">
            <v>中分類43</v>
          </cell>
          <cell r="Q49" t="str">
            <v>081 電気工事業</v>
          </cell>
          <cell r="R49" t="str">
            <v>産業</v>
          </cell>
          <cell r="S49" t="str">
            <v>08 設備工事業</v>
          </cell>
        </row>
        <row r="50">
          <cell r="M50" t="str">
            <v>44 道路貨物運送業</v>
          </cell>
          <cell r="N50" t="str">
            <v>中分類44</v>
          </cell>
          <cell r="Q50" t="str">
            <v>082 電気通信・信号装置工事業</v>
          </cell>
          <cell r="R50" t="str">
            <v>産業</v>
          </cell>
          <cell r="S50" t="str">
            <v>08 設備工事業</v>
          </cell>
        </row>
        <row r="51">
          <cell r="M51" t="str">
            <v>45 水運業</v>
          </cell>
          <cell r="N51" t="str">
            <v>中分類45</v>
          </cell>
          <cell r="Q51" t="str">
            <v>083 管工事業（さく井工事業を除く）</v>
          </cell>
          <cell r="R51" t="str">
            <v>産業</v>
          </cell>
          <cell r="S51" t="str">
            <v>08 設備工事業</v>
          </cell>
        </row>
        <row r="52">
          <cell r="M52" t="str">
            <v>46 航空運輸業</v>
          </cell>
          <cell r="N52" t="str">
            <v>中分類46</v>
          </cell>
          <cell r="Q52" t="str">
            <v>084 機械器具設置工事業</v>
          </cell>
          <cell r="R52" t="str">
            <v>産業</v>
          </cell>
          <cell r="S52" t="str">
            <v>08 設備工事業</v>
          </cell>
        </row>
        <row r="53">
          <cell r="M53" t="str">
            <v>47 倉庫業</v>
          </cell>
          <cell r="N53" t="str">
            <v>中分類47</v>
          </cell>
          <cell r="Q53" t="str">
            <v>089 その他の設備工事業</v>
          </cell>
          <cell r="R53" t="str">
            <v>産業</v>
          </cell>
          <cell r="S53" t="str">
            <v>08 設備工事業</v>
          </cell>
        </row>
        <row r="54">
          <cell r="M54" t="str">
            <v>48 運輸に附帯するサービス業</v>
          </cell>
          <cell r="N54" t="str">
            <v>中分類48</v>
          </cell>
          <cell r="Q54" t="str">
            <v>090 管理，補助的経済活動を行う事業所（09食料品製造業）</v>
          </cell>
          <cell r="R54" t="str">
            <v>業務</v>
          </cell>
          <cell r="S54" t="str">
            <v>09 食料品製造業</v>
          </cell>
        </row>
        <row r="55">
          <cell r="M55" t="str">
            <v>49 郵便業（信書便事業を含む）</v>
          </cell>
          <cell r="N55" t="str">
            <v>中分類49</v>
          </cell>
          <cell r="Q55" t="str">
            <v>091 畜産食料品製造業</v>
          </cell>
          <cell r="R55" t="str">
            <v>産業</v>
          </cell>
          <cell r="S55" t="str">
            <v>09 食料品製造業</v>
          </cell>
        </row>
        <row r="56">
          <cell r="M56" t="str">
            <v>50 各種商品卸売業</v>
          </cell>
          <cell r="N56" t="str">
            <v>中分類50</v>
          </cell>
          <cell r="Q56" t="str">
            <v>092 水産食料品製造業</v>
          </cell>
          <cell r="R56" t="str">
            <v>産業</v>
          </cell>
          <cell r="S56" t="str">
            <v>09 食料品製造業</v>
          </cell>
        </row>
        <row r="57">
          <cell r="M57" t="str">
            <v>51 繊維・衣服等卸売業</v>
          </cell>
          <cell r="N57" t="str">
            <v>中分類51</v>
          </cell>
          <cell r="Q57" t="str">
            <v>093 野菜缶詰・果実缶詰・農産保存食料品製造業</v>
          </cell>
          <cell r="R57" t="str">
            <v>産業</v>
          </cell>
          <cell r="S57" t="str">
            <v>09 食料品製造業</v>
          </cell>
        </row>
        <row r="58">
          <cell r="M58" t="str">
            <v>52 飲食料品卸売業</v>
          </cell>
          <cell r="N58" t="str">
            <v>中分類52</v>
          </cell>
          <cell r="Q58" t="str">
            <v>094 調味料製造業</v>
          </cell>
          <cell r="R58" t="str">
            <v>産業</v>
          </cell>
          <cell r="S58" t="str">
            <v>09 食料品製造業</v>
          </cell>
        </row>
        <row r="59">
          <cell r="M59" t="str">
            <v>53 建築材料，鉱物・金属材料等卸売業</v>
          </cell>
          <cell r="N59" t="str">
            <v>中分類53</v>
          </cell>
          <cell r="Q59" t="str">
            <v>095 糖類製造業</v>
          </cell>
          <cell r="R59" t="str">
            <v>産業</v>
          </cell>
          <cell r="S59" t="str">
            <v>09 食料品製造業</v>
          </cell>
        </row>
        <row r="60">
          <cell r="M60" t="str">
            <v>54 機械器具卸売業</v>
          </cell>
          <cell r="N60" t="str">
            <v>中分類54</v>
          </cell>
          <cell r="Q60" t="str">
            <v>096 精穀・製粉業</v>
          </cell>
          <cell r="R60" t="str">
            <v>産業</v>
          </cell>
          <cell r="S60" t="str">
            <v>09 食料品製造業</v>
          </cell>
        </row>
        <row r="61">
          <cell r="M61" t="str">
            <v>55 その他の卸売業</v>
          </cell>
          <cell r="N61" t="str">
            <v>中分類55</v>
          </cell>
          <cell r="Q61" t="str">
            <v>097 パン・菓子製造業</v>
          </cell>
          <cell r="R61" t="str">
            <v>産業</v>
          </cell>
          <cell r="S61" t="str">
            <v>09 食料品製造業</v>
          </cell>
        </row>
        <row r="62">
          <cell r="M62" t="str">
            <v>56 各種商品小売業</v>
          </cell>
          <cell r="N62" t="str">
            <v>中分類56</v>
          </cell>
          <cell r="Q62" t="str">
            <v>098 動植物油脂製造業</v>
          </cell>
          <cell r="R62" t="str">
            <v>産業</v>
          </cell>
          <cell r="S62" t="str">
            <v>09 食料品製造業</v>
          </cell>
        </row>
        <row r="63">
          <cell r="M63" t="str">
            <v>57 織物・衣服・身の回り品小売業</v>
          </cell>
          <cell r="N63" t="str">
            <v>中分類57</v>
          </cell>
          <cell r="Q63" t="str">
            <v>099 その他の食料品製造業</v>
          </cell>
          <cell r="R63" t="str">
            <v>産業</v>
          </cell>
          <cell r="S63" t="str">
            <v>09 食料品製造業</v>
          </cell>
        </row>
        <row r="64">
          <cell r="M64" t="str">
            <v>58 飲食料品小売業</v>
          </cell>
          <cell r="N64" t="str">
            <v>中分類58</v>
          </cell>
          <cell r="Q64" t="str">
            <v>100 管理，補助的経済活動を行う事業所（10飲料・たばこ・飼料製造業）</v>
          </cell>
          <cell r="R64" t="str">
            <v>業務</v>
          </cell>
          <cell r="S64" t="str">
            <v>10 飲料・たばこ・飼料製造業</v>
          </cell>
        </row>
        <row r="65">
          <cell r="M65" t="str">
            <v>59 機械器具小売業</v>
          </cell>
          <cell r="N65" t="str">
            <v>中分類59</v>
          </cell>
          <cell r="Q65" t="str">
            <v>101 清涼飲料製造業</v>
          </cell>
          <cell r="R65" t="str">
            <v>産業</v>
          </cell>
          <cell r="S65" t="str">
            <v>10 飲料・たばこ・飼料製造業</v>
          </cell>
        </row>
        <row r="66">
          <cell r="M66" t="str">
            <v>60 その他の小売業</v>
          </cell>
          <cell r="N66" t="str">
            <v>中分類60</v>
          </cell>
          <cell r="Q66" t="str">
            <v>102 酒類製造業</v>
          </cell>
          <cell r="R66" t="str">
            <v>産業</v>
          </cell>
          <cell r="S66" t="str">
            <v>10 飲料・たばこ・飼料製造業</v>
          </cell>
        </row>
        <row r="67">
          <cell r="M67" t="str">
            <v>61 無店舗小売業</v>
          </cell>
          <cell r="N67" t="str">
            <v>中分類61</v>
          </cell>
          <cell r="Q67" t="str">
            <v>103 茶・コーヒー製造業（清涼飲料を除く）</v>
          </cell>
          <cell r="R67" t="str">
            <v>産業</v>
          </cell>
          <cell r="S67" t="str">
            <v>10 飲料・たばこ・飼料製造業</v>
          </cell>
        </row>
        <row r="68">
          <cell r="M68" t="str">
            <v>62 銀行業</v>
          </cell>
          <cell r="N68" t="str">
            <v>中分類62</v>
          </cell>
          <cell r="Q68" t="str">
            <v>104 製氷業</v>
          </cell>
          <cell r="R68" t="str">
            <v>産業</v>
          </cell>
          <cell r="S68" t="str">
            <v>10 飲料・たばこ・飼料製造業</v>
          </cell>
        </row>
        <row r="69">
          <cell r="M69" t="str">
            <v>63 協同組織金融業</v>
          </cell>
          <cell r="N69" t="str">
            <v>中分類63</v>
          </cell>
          <cell r="Q69" t="str">
            <v>105 たばこ製造業</v>
          </cell>
          <cell r="R69" t="str">
            <v>産業</v>
          </cell>
          <cell r="S69" t="str">
            <v>10 飲料・たばこ・飼料製造業</v>
          </cell>
        </row>
        <row r="70">
          <cell r="M70" t="str">
            <v>64 貸金業，クレジットカード業等非預金信用機関</v>
          </cell>
          <cell r="N70" t="str">
            <v>中分類64</v>
          </cell>
          <cell r="Q70" t="str">
            <v>106 飼料・有機質肥料製造業</v>
          </cell>
          <cell r="R70" t="str">
            <v>産業</v>
          </cell>
          <cell r="S70" t="str">
            <v>10 飲料・たばこ・飼料製造業</v>
          </cell>
        </row>
        <row r="71">
          <cell r="M71" t="str">
            <v>65 金融商品取引業，商品先物取引業</v>
          </cell>
          <cell r="N71" t="str">
            <v>中分類65</v>
          </cell>
          <cell r="Q71" t="str">
            <v>110 管理，補助的経済活動を行う事業所（11繊維工業）</v>
          </cell>
          <cell r="R71" t="str">
            <v>業務</v>
          </cell>
          <cell r="S71" t="str">
            <v>11 繊維工業</v>
          </cell>
        </row>
        <row r="72">
          <cell r="M72" t="str">
            <v>66 補助的金融業等</v>
          </cell>
          <cell r="N72" t="str">
            <v>中分類66</v>
          </cell>
          <cell r="Q72" t="str">
            <v>111 製糸業，紡績業，化学繊維・ねん糸等製造業</v>
          </cell>
          <cell r="R72" t="str">
            <v>産業</v>
          </cell>
          <cell r="S72" t="str">
            <v>11 繊維工業</v>
          </cell>
        </row>
        <row r="73">
          <cell r="M73" t="str">
            <v>67 保険業（保険媒介代理業，保険サービス業を含む）</v>
          </cell>
          <cell r="N73" t="str">
            <v>中分類67</v>
          </cell>
          <cell r="Q73" t="str">
            <v>112 織物業</v>
          </cell>
          <cell r="R73" t="str">
            <v>産業</v>
          </cell>
          <cell r="S73" t="str">
            <v>11 繊維工業</v>
          </cell>
        </row>
        <row r="74">
          <cell r="M74" t="str">
            <v>68 不動産取引業</v>
          </cell>
          <cell r="N74" t="str">
            <v>中分類68</v>
          </cell>
          <cell r="Q74" t="str">
            <v>113 ニット生地製造業</v>
          </cell>
          <cell r="R74" t="str">
            <v>産業</v>
          </cell>
          <cell r="S74" t="str">
            <v>11 繊維工業</v>
          </cell>
        </row>
        <row r="75">
          <cell r="M75" t="str">
            <v>69 不動産賃貸業・管理業</v>
          </cell>
          <cell r="N75" t="str">
            <v>中分類69</v>
          </cell>
          <cell r="Q75" t="str">
            <v>114 染色整理業</v>
          </cell>
          <cell r="R75" t="str">
            <v>産業</v>
          </cell>
          <cell r="S75" t="str">
            <v>11 繊維工業</v>
          </cell>
        </row>
        <row r="76">
          <cell r="M76" t="str">
            <v>70 物品賃貸業</v>
          </cell>
          <cell r="N76" t="str">
            <v>中分類70</v>
          </cell>
          <cell r="Q76" t="str">
            <v>115 綱・網・レース・繊維粗製品製造業</v>
          </cell>
          <cell r="R76" t="str">
            <v>産業</v>
          </cell>
          <cell r="S76" t="str">
            <v>11 繊維工業</v>
          </cell>
        </row>
        <row r="77">
          <cell r="M77" t="str">
            <v>71 学術・開発研究機関</v>
          </cell>
          <cell r="N77" t="str">
            <v>中分類71</v>
          </cell>
          <cell r="Q77" t="str">
            <v>116 外衣・シャツ製造業（和式を除く）</v>
          </cell>
          <cell r="R77" t="str">
            <v>産業</v>
          </cell>
          <cell r="S77" t="str">
            <v>11 繊維工業</v>
          </cell>
        </row>
        <row r="78">
          <cell r="M78" t="str">
            <v>72 専門サービス業（他に分類されないもの）</v>
          </cell>
          <cell r="N78" t="str">
            <v>中分類72</v>
          </cell>
          <cell r="Q78" t="str">
            <v>117 下着類製造業</v>
          </cell>
          <cell r="R78" t="str">
            <v>産業</v>
          </cell>
          <cell r="S78" t="str">
            <v>11 繊維工業</v>
          </cell>
        </row>
        <row r="79">
          <cell r="M79" t="str">
            <v>73 広告業</v>
          </cell>
          <cell r="N79" t="str">
            <v>中分類73</v>
          </cell>
          <cell r="Q79" t="str">
            <v>118 和装製品・その他の衣服・繊維製身の回り品製造業</v>
          </cell>
          <cell r="R79" t="str">
            <v>産業</v>
          </cell>
          <cell r="S79" t="str">
            <v>11 繊維工業</v>
          </cell>
        </row>
        <row r="80">
          <cell r="M80" t="str">
            <v>74 技術サービス業（他に分類されないもの）</v>
          </cell>
          <cell r="N80" t="str">
            <v>中分類74</v>
          </cell>
          <cell r="Q80" t="str">
            <v>119 その他の繊維製品製造業</v>
          </cell>
          <cell r="R80" t="str">
            <v>産業</v>
          </cell>
          <cell r="S80" t="str">
            <v>11 繊維工業</v>
          </cell>
        </row>
        <row r="81">
          <cell r="M81" t="str">
            <v>75 宿泊業</v>
          </cell>
          <cell r="N81" t="str">
            <v>中分類75</v>
          </cell>
          <cell r="Q81" t="str">
            <v>120 管理，補助的経済活動を行う事業所（12木材・木製品製造業）</v>
          </cell>
          <cell r="R81" t="str">
            <v>業務</v>
          </cell>
          <cell r="S81" t="str">
            <v>12 木材・木製品製造業（家具を除く）</v>
          </cell>
        </row>
        <row r="82">
          <cell r="M82" t="str">
            <v>76 飲食店</v>
          </cell>
          <cell r="N82" t="str">
            <v>中分類76</v>
          </cell>
          <cell r="Q82" t="str">
            <v>121 製材業，木製品製造業</v>
          </cell>
          <cell r="R82" t="str">
            <v>産業</v>
          </cell>
          <cell r="S82" t="str">
            <v>12 木材・木製品製造業（家具を除く）</v>
          </cell>
        </row>
        <row r="83">
          <cell r="M83" t="str">
            <v>77 持ち帰り・配達飲食サービス業</v>
          </cell>
          <cell r="N83" t="str">
            <v>中分類77</v>
          </cell>
          <cell r="Q83" t="str">
            <v>122 造作材・合板・建築用組立材料製造業</v>
          </cell>
          <cell r="R83" t="str">
            <v>産業</v>
          </cell>
          <cell r="S83" t="str">
            <v>12 木材・木製品製造業（家具を除く）</v>
          </cell>
        </row>
        <row r="84">
          <cell r="M84" t="str">
            <v>78 洗濯・理容・美容・浴場業</v>
          </cell>
          <cell r="N84" t="str">
            <v>中分類78</v>
          </cell>
          <cell r="Q84" t="str">
            <v>123 木製容器製造業（竹，とうを含む）</v>
          </cell>
          <cell r="R84" t="str">
            <v>産業</v>
          </cell>
          <cell r="S84" t="str">
            <v>12 木材・木製品製造業（家具を除く）</v>
          </cell>
        </row>
        <row r="85">
          <cell r="M85" t="str">
            <v>79 その他の生活関連サービス業</v>
          </cell>
          <cell r="N85" t="str">
            <v>中分類79</v>
          </cell>
          <cell r="Q85" t="str">
            <v>129 その他の木製品製造業（竹，とうを含む）</v>
          </cell>
          <cell r="R85" t="str">
            <v>産業</v>
          </cell>
          <cell r="S85" t="str">
            <v>12 木材・木製品製造業（家具を除く）</v>
          </cell>
        </row>
        <row r="86">
          <cell r="M86" t="str">
            <v>80 娯楽業</v>
          </cell>
          <cell r="N86" t="str">
            <v>中分類80</v>
          </cell>
          <cell r="Q86" t="str">
            <v>130 管理，補助的経済活動を行う事業所（13家具・装備品製造業）</v>
          </cell>
          <cell r="R86" t="str">
            <v>業務</v>
          </cell>
          <cell r="S86" t="str">
            <v>13 家具・装備品製造業</v>
          </cell>
        </row>
        <row r="87">
          <cell r="M87" t="str">
            <v>81 学校教育</v>
          </cell>
          <cell r="N87" t="str">
            <v>中分類81</v>
          </cell>
          <cell r="Q87" t="str">
            <v>131 家具製造業</v>
          </cell>
          <cell r="R87" t="str">
            <v>産業</v>
          </cell>
          <cell r="S87" t="str">
            <v>13 家具・装備品製造業</v>
          </cell>
        </row>
        <row r="88">
          <cell r="M88" t="str">
            <v>82 その他の教育，学習支援業</v>
          </cell>
          <cell r="N88" t="str">
            <v>中分類82</v>
          </cell>
          <cell r="Q88" t="str">
            <v>132 宗教用具製造業</v>
          </cell>
          <cell r="R88" t="str">
            <v>産業</v>
          </cell>
          <cell r="S88" t="str">
            <v>13 家具・装備品製造業</v>
          </cell>
        </row>
        <row r="89">
          <cell r="M89" t="str">
            <v>83 医療業</v>
          </cell>
          <cell r="N89" t="str">
            <v>中分類83</v>
          </cell>
          <cell r="Q89" t="str">
            <v>133 建具製造業</v>
          </cell>
          <cell r="R89" t="str">
            <v>産業</v>
          </cell>
          <cell r="S89" t="str">
            <v>13 家具・装備品製造業</v>
          </cell>
        </row>
        <row r="90">
          <cell r="M90" t="str">
            <v>84 保健衛生</v>
          </cell>
          <cell r="N90" t="str">
            <v>中分類84</v>
          </cell>
          <cell r="Q90" t="str">
            <v>139 その他の家具・装備品製造業</v>
          </cell>
          <cell r="R90" t="str">
            <v>産業</v>
          </cell>
          <cell r="S90" t="str">
            <v>13 家具・装備品製造業</v>
          </cell>
        </row>
        <row r="91">
          <cell r="M91" t="str">
            <v>85 社会保険・社会福祉・介護事業</v>
          </cell>
          <cell r="N91" t="str">
            <v>中分類85</v>
          </cell>
          <cell r="Q91" t="str">
            <v>140 管理，補助的経済活動を行う事業所（14パルプ・紙・紙加工品製造業）</v>
          </cell>
          <cell r="R91" t="str">
            <v>業務</v>
          </cell>
          <cell r="S91" t="str">
            <v>14 パルプ・紙・紙加工品製造業</v>
          </cell>
        </row>
        <row r="92">
          <cell r="M92" t="str">
            <v>86 郵便局</v>
          </cell>
          <cell r="N92" t="str">
            <v>中分類86</v>
          </cell>
          <cell r="Q92" t="str">
            <v>141 パルプ製造業</v>
          </cell>
          <cell r="R92" t="str">
            <v>産業</v>
          </cell>
          <cell r="S92" t="str">
            <v>14 パルプ・紙・紙加工品製造業</v>
          </cell>
        </row>
        <row r="93">
          <cell r="M93" t="str">
            <v>87 協同組合（他に分類されないもの）</v>
          </cell>
          <cell r="N93" t="str">
            <v>中分類87</v>
          </cell>
          <cell r="Q93" t="str">
            <v>142 紙製造業</v>
          </cell>
          <cell r="R93" t="str">
            <v>産業</v>
          </cell>
          <cell r="S93" t="str">
            <v>14 パルプ・紙・紙加工品製造業</v>
          </cell>
        </row>
        <row r="94">
          <cell r="M94" t="str">
            <v>88 廃棄物処理業</v>
          </cell>
          <cell r="N94" t="str">
            <v>中分類88</v>
          </cell>
          <cell r="Q94" t="str">
            <v>143 加工紙製造業</v>
          </cell>
          <cell r="R94" t="str">
            <v>産業</v>
          </cell>
          <cell r="S94" t="str">
            <v>14 パルプ・紙・紙加工品製造業</v>
          </cell>
        </row>
        <row r="95">
          <cell r="M95" t="str">
            <v>89 自動車整備業</v>
          </cell>
          <cell r="N95" t="str">
            <v>中分類89</v>
          </cell>
          <cell r="Q95" t="str">
            <v>144 紙製品製造業</v>
          </cell>
          <cell r="R95" t="str">
            <v>産業</v>
          </cell>
          <cell r="S95" t="str">
            <v>14 パルプ・紙・紙加工品製造業</v>
          </cell>
        </row>
        <row r="96">
          <cell r="M96" t="str">
            <v>90 機械等修理業（別掲を除く）</v>
          </cell>
          <cell r="N96" t="str">
            <v>中分類90</v>
          </cell>
          <cell r="Q96" t="str">
            <v>145 紙製容器製造業</v>
          </cell>
          <cell r="R96" t="str">
            <v>産業</v>
          </cell>
          <cell r="S96" t="str">
            <v>14 パルプ・紙・紙加工品製造業</v>
          </cell>
        </row>
        <row r="97">
          <cell r="M97" t="str">
            <v>91 職業紹介・労働者派遣業</v>
          </cell>
          <cell r="N97" t="str">
            <v>中分類91</v>
          </cell>
          <cell r="Q97" t="str">
            <v>149 その他のパルプ・紙・紙加工品製造業</v>
          </cell>
          <cell r="R97" t="str">
            <v>産業</v>
          </cell>
          <cell r="S97" t="str">
            <v>14 パルプ・紙・紙加工品製造業</v>
          </cell>
        </row>
        <row r="98">
          <cell r="M98" t="str">
            <v>92 その他の事業サービス業</v>
          </cell>
          <cell r="N98" t="str">
            <v>中分類92</v>
          </cell>
          <cell r="Q98" t="str">
            <v>150 管理，補助的経済活動を行う事業所（15印刷・同関連業）</v>
          </cell>
          <cell r="R98" t="str">
            <v>業務</v>
          </cell>
          <cell r="S98" t="str">
            <v>15 印刷・同関連業</v>
          </cell>
        </row>
        <row r="99">
          <cell r="M99" t="str">
            <v>93 政治・経済・文化団体</v>
          </cell>
          <cell r="N99" t="str">
            <v>中分類93</v>
          </cell>
          <cell r="Q99" t="str">
            <v>151 印刷業</v>
          </cell>
          <cell r="R99" t="str">
            <v>産業</v>
          </cell>
          <cell r="S99" t="str">
            <v>15 印刷・同関連業</v>
          </cell>
        </row>
        <row r="100">
          <cell r="M100" t="str">
            <v>94 宗教</v>
          </cell>
          <cell r="N100" t="str">
            <v>中分類94</v>
          </cell>
          <cell r="Q100" t="str">
            <v>152 製版業</v>
          </cell>
          <cell r="R100" t="str">
            <v>産業</v>
          </cell>
          <cell r="S100" t="str">
            <v>15 印刷・同関連業</v>
          </cell>
        </row>
        <row r="101">
          <cell r="M101" t="str">
            <v>95 その他のサービス業</v>
          </cell>
          <cell r="N101" t="str">
            <v>中分類95</v>
          </cell>
          <cell r="Q101" t="str">
            <v>153 製本業，印刷物加工業</v>
          </cell>
          <cell r="R101" t="str">
            <v>産業</v>
          </cell>
          <cell r="S101" t="str">
            <v>15 印刷・同関連業</v>
          </cell>
        </row>
        <row r="102">
          <cell r="M102" t="str">
            <v>96 外国公務</v>
          </cell>
          <cell r="N102" t="str">
            <v>中分類96</v>
          </cell>
          <cell r="Q102" t="str">
            <v>159 印刷関連サービス業</v>
          </cell>
          <cell r="R102" t="str">
            <v>産業</v>
          </cell>
          <cell r="S102" t="str">
            <v>15 印刷・同関連業</v>
          </cell>
        </row>
        <row r="103">
          <cell r="M103" t="str">
            <v>97 国家公務</v>
          </cell>
          <cell r="N103" t="str">
            <v>中分類97</v>
          </cell>
          <cell r="Q103" t="str">
            <v>160 管理，補助的経済活動を行う事業所（16化学工業）</v>
          </cell>
          <cell r="R103" t="str">
            <v>業務</v>
          </cell>
          <cell r="S103" t="str">
            <v>16 化学工業</v>
          </cell>
        </row>
        <row r="104">
          <cell r="M104" t="str">
            <v>98 地方公務</v>
          </cell>
          <cell r="N104" t="str">
            <v>中分類98</v>
          </cell>
          <cell r="Q104" t="str">
            <v>161 化学肥料製造業</v>
          </cell>
          <cell r="R104" t="str">
            <v>産業</v>
          </cell>
          <cell r="S104" t="str">
            <v>16 化学工業</v>
          </cell>
        </row>
        <row r="105">
          <cell r="M105" t="str">
            <v>99 分類不能の産業</v>
          </cell>
          <cell r="N105" t="str">
            <v>中分類99</v>
          </cell>
          <cell r="Q105" t="str">
            <v>162 無機化学工業製品製造業</v>
          </cell>
          <cell r="R105" t="str">
            <v>産業</v>
          </cell>
          <cell r="S105" t="str">
            <v>16 化学工業</v>
          </cell>
        </row>
        <row r="106">
          <cell r="Q106" t="str">
            <v>163 有機化学工業製品製造業</v>
          </cell>
          <cell r="R106" t="str">
            <v>産業</v>
          </cell>
          <cell r="S106" t="str">
            <v>16 化学工業</v>
          </cell>
        </row>
        <row r="107">
          <cell r="Q107" t="str">
            <v>164 油脂加工製品・石けん・合成洗剤・界面活性剤・塗料製造業</v>
          </cell>
          <cell r="R107" t="str">
            <v>産業</v>
          </cell>
          <cell r="S107" t="str">
            <v>16 化学工業</v>
          </cell>
        </row>
        <row r="108">
          <cell r="Q108" t="str">
            <v>165 医薬品製造業</v>
          </cell>
          <cell r="R108" t="str">
            <v>産業</v>
          </cell>
          <cell r="S108" t="str">
            <v>16 化学工業</v>
          </cell>
        </row>
        <row r="109">
          <cell r="Q109" t="str">
            <v>166 化粧品・歯磨・その他の化粧用調整品製造業</v>
          </cell>
          <cell r="R109" t="str">
            <v>産業</v>
          </cell>
          <cell r="S109" t="str">
            <v>16 化学工業</v>
          </cell>
        </row>
        <row r="110">
          <cell r="Q110" t="str">
            <v>169 その他の化学工業</v>
          </cell>
          <cell r="R110" t="str">
            <v>産業</v>
          </cell>
          <cell r="S110" t="str">
            <v>16 化学工業</v>
          </cell>
        </row>
        <row r="111">
          <cell r="Q111" t="str">
            <v>170 管理，補助的経済活動を行う事業所（17石油製品・石炭製品製造業）</v>
          </cell>
          <cell r="R111" t="str">
            <v>業務</v>
          </cell>
          <cell r="S111" t="str">
            <v>17 石油製品・石炭製品製造業</v>
          </cell>
        </row>
        <row r="112">
          <cell r="Q112" t="str">
            <v>171 石油精製業</v>
          </cell>
          <cell r="R112" t="str">
            <v>産業</v>
          </cell>
          <cell r="S112" t="str">
            <v>17 石油製品・石炭製品製造業</v>
          </cell>
        </row>
        <row r="113">
          <cell r="Q113" t="str">
            <v>172 潤滑油・グリース製造業（石油精製業によらないもの）</v>
          </cell>
          <cell r="R113" t="str">
            <v>産業</v>
          </cell>
          <cell r="S113" t="str">
            <v>17 石油製品・石炭製品製造業</v>
          </cell>
        </row>
        <row r="114">
          <cell r="Q114" t="str">
            <v>173 コークス製造業</v>
          </cell>
          <cell r="R114" t="str">
            <v>産業</v>
          </cell>
          <cell r="S114" t="str">
            <v>17 石油製品・石炭製品製造業</v>
          </cell>
        </row>
        <row r="115">
          <cell r="Q115" t="str">
            <v>174 舗装材料製造業</v>
          </cell>
          <cell r="R115" t="str">
            <v>産業</v>
          </cell>
          <cell r="S115" t="str">
            <v>17 石油製品・石炭製品製造業</v>
          </cell>
        </row>
        <row r="116">
          <cell r="Q116" t="str">
            <v>179 その他の石油製品・石炭製品製造業</v>
          </cell>
          <cell r="R116" t="str">
            <v>産業</v>
          </cell>
          <cell r="S116" t="str">
            <v>17 石油製品・石炭製品製造業</v>
          </cell>
        </row>
        <row r="117">
          <cell r="Q117" t="str">
            <v>180 管理，補助的経済活動を行う事業所（18プラスチック製品製造業）</v>
          </cell>
          <cell r="R117" t="str">
            <v>業務</v>
          </cell>
          <cell r="S117" t="str">
            <v>18 プラスチック製品製造業（別掲を除く）</v>
          </cell>
        </row>
        <row r="118">
          <cell r="Q118" t="str">
            <v>181 プラスチック板・棒・管・継手・異形押出製品製造業</v>
          </cell>
          <cell r="R118" t="str">
            <v>産業</v>
          </cell>
          <cell r="S118" t="str">
            <v>18 プラスチック製品製造業（別掲を除く）</v>
          </cell>
        </row>
        <row r="119">
          <cell r="Q119" t="str">
            <v>182 プラスチックフィルム・シート・床材・合成皮革製造業</v>
          </cell>
          <cell r="R119" t="str">
            <v>産業</v>
          </cell>
          <cell r="S119" t="str">
            <v>18 プラスチック製品製造業（別掲を除く）</v>
          </cell>
        </row>
        <row r="120">
          <cell r="Q120" t="str">
            <v>183 工業用プラスチック製品製造業</v>
          </cell>
          <cell r="R120" t="str">
            <v>産業</v>
          </cell>
          <cell r="S120" t="str">
            <v>18 プラスチック製品製造業（別掲を除く）</v>
          </cell>
        </row>
        <row r="121">
          <cell r="Q121" t="str">
            <v>184 発泡・強化プラスチック製品製造業</v>
          </cell>
          <cell r="R121" t="str">
            <v>産業</v>
          </cell>
          <cell r="S121" t="str">
            <v>18 プラスチック製品製造業（別掲を除く）</v>
          </cell>
        </row>
        <row r="122">
          <cell r="Q122" t="str">
            <v>185 プラスチック成形材料製造業（廃プラスチックを含む）</v>
          </cell>
          <cell r="R122" t="str">
            <v>産業</v>
          </cell>
          <cell r="S122" t="str">
            <v>18 プラスチック製品製造業（別掲を除く）</v>
          </cell>
        </row>
        <row r="123">
          <cell r="Q123" t="str">
            <v>189 その他のプラスチック製品製造業</v>
          </cell>
          <cell r="R123" t="str">
            <v>産業</v>
          </cell>
          <cell r="S123" t="str">
            <v>18 プラスチック製品製造業（別掲を除く）</v>
          </cell>
        </row>
        <row r="124">
          <cell r="Q124" t="str">
            <v>190 管理，補助的経済活動を行う事業所（19ゴム製品製造業）</v>
          </cell>
          <cell r="R124" t="str">
            <v>業務</v>
          </cell>
          <cell r="S124" t="str">
            <v>19 ゴム製品製造業</v>
          </cell>
        </row>
        <row r="125">
          <cell r="Q125" t="str">
            <v>191 タイヤ・チューブ製造業</v>
          </cell>
          <cell r="R125" t="str">
            <v>産業</v>
          </cell>
          <cell r="S125" t="str">
            <v>19 ゴム製品製造業</v>
          </cell>
        </row>
        <row r="126">
          <cell r="Q126" t="str">
            <v>192 ゴム製・プラスチック製履物・同附属品製造業</v>
          </cell>
          <cell r="R126" t="str">
            <v>産業</v>
          </cell>
          <cell r="S126" t="str">
            <v>19 ゴム製品製造業</v>
          </cell>
        </row>
        <row r="127">
          <cell r="Q127" t="str">
            <v>193 ゴムベルト・ゴムホース・工業用ゴム製品製造業</v>
          </cell>
          <cell r="R127" t="str">
            <v>産業</v>
          </cell>
          <cell r="S127" t="str">
            <v>19 ゴム製品製造業</v>
          </cell>
        </row>
        <row r="128">
          <cell r="Q128" t="str">
            <v>199 その他のゴム製品製造業</v>
          </cell>
          <cell r="R128" t="str">
            <v>産業</v>
          </cell>
          <cell r="S128" t="str">
            <v>19 ゴム製品製造業</v>
          </cell>
        </row>
        <row r="129">
          <cell r="Q129" t="str">
            <v>200 管理，補助的経済活動を行う事業所（20なめし革・同製品・毛皮製造業）</v>
          </cell>
          <cell r="R129" t="str">
            <v>業務</v>
          </cell>
          <cell r="S129" t="str">
            <v>20 なめし革・同製品・毛皮製造業</v>
          </cell>
        </row>
        <row r="130">
          <cell r="Q130" t="str">
            <v>201 なめし革製造業</v>
          </cell>
          <cell r="R130" t="str">
            <v>産業</v>
          </cell>
          <cell r="S130" t="str">
            <v>20 なめし革・同製品・毛皮製造業</v>
          </cell>
        </row>
        <row r="131">
          <cell r="Q131" t="str">
            <v>202 工業用革製品製造業（手袋を除く）</v>
          </cell>
          <cell r="R131" t="str">
            <v>産業</v>
          </cell>
          <cell r="S131" t="str">
            <v>20 なめし革・同製品・毛皮製造業</v>
          </cell>
        </row>
        <row r="132">
          <cell r="Q132" t="str">
            <v>203 革製履物用材料・同附属品製造業</v>
          </cell>
          <cell r="R132" t="str">
            <v>産業</v>
          </cell>
          <cell r="S132" t="str">
            <v>20 なめし革・同製品・毛皮製造業</v>
          </cell>
        </row>
        <row r="133">
          <cell r="Q133" t="str">
            <v>204 革製履物製造業</v>
          </cell>
          <cell r="R133" t="str">
            <v>産業</v>
          </cell>
          <cell r="S133" t="str">
            <v>20 なめし革・同製品・毛皮製造業</v>
          </cell>
        </row>
        <row r="134">
          <cell r="Q134" t="str">
            <v>205 革製手袋製造業</v>
          </cell>
          <cell r="R134" t="str">
            <v>産業</v>
          </cell>
          <cell r="S134" t="str">
            <v>20 なめし革・同製品・毛皮製造業</v>
          </cell>
        </row>
        <row r="135">
          <cell r="Q135" t="str">
            <v>206 かばん製造業</v>
          </cell>
          <cell r="R135" t="str">
            <v>産業</v>
          </cell>
          <cell r="S135" t="str">
            <v>20 なめし革・同製品・毛皮製造業</v>
          </cell>
        </row>
        <row r="136">
          <cell r="Q136" t="str">
            <v>207 袋物製造業</v>
          </cell>
          <cell r="R136" t="str">
            <v>産業</v>
          </cell>
          <cell r="S136" t="str">
            <v>20 なめし革・同製品・毛皮製造業</v>
          </cell>
        </row>
        <row r="137">
          <cell r="Q137" t="str">
            <v>208 毛皮製造業</v>
          </cell>
          <cell r="R137" t="str">
            <v>産業</v>
          </cell>
          <cell r="S137" t="str">
            <v>20 なめし革・同製品・毛皮製造業</v>
          </cell>
        </row>
        <row r="138">
          <cell r="Q138" t="str">
            <v>209 その他のなめし革製品製造業</v>
          </cell>
          <cell r="R138" t="str">
            <v>産業</v>
          </cell>
          <cell r="S138" t="str">
            <v>20 なめし革・同製品・毛皮製造業</v>
          </cell>
        </row>
        <row r="139">
          <cell r="Q139" t="str">
            <v>210 管理，補助的経済活動を行う事業所（21窯業・土石製品製造業）</v>
          </cell>
          <cell r="R139" t="str">
            <v>業務</v>
          </cell>
          <cell r="S139" t="str">
            <v>21 窯業・土石製品製造業</v>
          </cell>
        </row>
        <row r="140">
          <cell r="Q140" t="str">
            <v>211 ガラス・同製品製造業</v>
          </cell>
          <cell r="R140" t="str">
            <v>産業</v>
          </cell>
          <cell r="S140" t="str">
            <v>21 窯業・土石製品製造業</v>
          </cell>
        </row>
        <row r="141">
          <cell r="Q141" t="str">
            <v>212 セメント・同製品製造業</v>
          </cell>
          <cell r="R141" t="str">
            <v>産業</v>
          </cell>
          <cell r="S141" t="str">
            <v>21 窯業・土石製品製造業</v>
          </cell>
        </row>
        <row r="142">
          <cell r="Q142" t="str">
            <v>213 建設用粘土製品製造業（陶磁器製を除く）</v>
          </cell>
          <cell r="R142" t="str">
            <v>産業</v>
          </cell>
          <cell r="S142" t="str">
            <v>21 窯業・土石製品製造業</v>
          </cell>
        </row>
        <row r="143">
          <cell r="Q143" t="str">
            <v>214 陶磁器・同関連製品製造業</v>
          </cell>
          <cell r="R143" t="str">
            <v>産業</v>
          </cell>
          <cell r="S143" t="str">
            <v>21 窯業・土石製品製造業</v>
          </cell>
        </row>
        <row r="144">
          <cell r="Q144" t="str">
            <v>215 耐火物製造業</v>
          </cell>
          <cell r="R144" t="str">
            <v>産業</v>
          </cell>
          <cell r="S144" t="str">
            <v>21 窯業・土石製品製造業</v>
          </cell>
        </row>
        <row r="145">
          <cell r="Q145" t="str">
            <v>216 炭素・黒鉛製品製造業</v>
          </cell>
          <cell r="R145" t="str">
            <v>産業</v>
          </cell>
          <cell r="S145" t="str">
            <v>21 窯業・土石製品製造業</v>
          </cell>
        </row>
        <row r="146">
          <cell r="Q146" t="str">
            <v>217 研磨材・同製品製造業</v>
          </cell>
          <cell r="R146" t="str">
            <v>産業</v>
          </cell>
          <cell r="S146" t="str">
            <v>21 窯業・土石製品製造業</v>
          </cell>
        </row>
        <row r="147">
          <cell r="Q147" t="str">
            <v>218 骨材・石工品等製造業</v>
          </cell>
          <cell r="R147" t="str">
            <v>産業</v>
          </cell>
          <cell r="S147" t="str">
            <v>21 窯業・土石製品製造業</v>
          </cell>
        </row>
        <row r="148">
          <cell r="Q148" t="str">
            <v>219 その他の窯業・土石製品製造業</v>
          </cell>
          <cell r="R148" t="str">
            <v>産業</v>
          </cell>
          <cell r="S148" t="str">
            <v>21 窯業・土石製品製造業</v>
          </cell>
        </row>
        <row r="149">
          <cell r="Q149" t="str">
            <v>220 管理，補助的経済活動を行う事業所（22鉄鋼業）</v>
          </cell>
          <cell r="R149" t="str">
            <v>業務</v>
          </cell>
          <cell r="S149" t="str">
            <v>22 鉄鋼業</v>
          </cell>
        </row>
        <row r="150">
          <cell r="Q150" t="str">
            <v>221 製鉄業</v>
          </cell>
          <cell r="R150" t="str">
            <v>産業</v>
          </cell>
          <cell r="S150" t="str">
            <v>22 鉄鋼業</v>
          </cell>
        </row>
        <row r="151">
          <cell r="Q151" t="str">
            <v>222 製鋼・製鋼圧延業</v>
          </cell>
          <cell r="R151" t="str">
            <v>産業</v>
          </cell>
          <cell r="S151" t="str">
            <v>22 鉄鋼業</v>
          </cell>
        </row>
        <row r="152">
          <cell r="Q152" t="str">
            <v>223 製鋼を行わない鋼材製造業（表面処理鋼材を除く）</v>
          </cell>
          <cell r="R152" t="str">
            <v>産業</v>
          </cell>
          <cell r="S152" t="str">
            <v>22 鉄鋼業</v>
          </cell>
        </row>
        <row r="153">
          <cell r="Q153" t="str">
            <v>224 表面処理鋼材製造業</v>
          </cell>
          <cell r="R153" t="str">
            <v>産業</v>
          </cell>
          <cell r="S153" t="str">
            <v>22 鉄鋼業</v>
          </cell>
        </row>
        <row r="154">
          <cell r="Q154" t="str">
            <v>225 鉄素形材製造業</v>
          </cell>
          <cell r="R154" t="str">
            <v>産業</v>
          </cell>
          <cell r="S154" t="str">
            <v>22 鉄鋼業</v>
          </cell>
        </row>
        <row r="155">
          <cell r="Q155" t="str">
            <v>229 その他の鉄鋼業</v>
          </cell>
          <cell r="R155" t="str">
            <v>産業</v>
          </cell>
          <cell r="S155" t="str">
            <v>22 鉄鋼業</v>
          </cell>
        </row>
        <row r="156">
          <cell r="Q156" t="str">
            <v>230 管理，補助的経済活動を行う事業所（23非鉄金属製造業）</v>
          </cell>
          <cell r="R156" t="str">
            <v>業務</v>
          </cell>
          <cell r="S156" t="str">
            <v>23 非鉄金属製造業</v>
          </cell>
        </row>
        <row r="157">
          <cell r="Q157" t="str">
            <v>231 非鉄金属第１次製錬・精製業</v>
          </cell>
          <cell r="R157" t="str">
            <v>産業</v>
          </cell>
          <cell r="S157" t="str">
            <v>23 非鉄金属製造業</v>
          </cell>
        </row>
        <row r="158">
          <cell r="Q158" t="str">
            <v>232 非鉄金属第２次製錬・精製業（非鉄金属合金製造業を含む）</v>
          </cell>
          <cell r="R158" t="str">
            <v>産業</v>
          </cell>
          <cell r="S158" t="str">
            <v>23 非鉄金属製造業</v>
          </cell>
        </row>
        <row r="159">
          <cell r="Q159" t="str">
            <v>233 非鉄金属・同合金圧延業（抽伸，押出しを含む）</v>
          </cell>
          <cell r="R159" t="str">
            <v>産業</v>
          </cell>
          <cell r="S159" t="str">
            <v>23 非鉄金属製造業</v>
          </cell>
        </row>
        <row r="160">
          <cell r="Q160" t="str">
            <v>234 電線・ケーブル製造業</v>
          </cell>
          <cell r="R160" t="str">
            <v>産業</v>
          </cell>
          <cell r="S160" t="str">
            <v>23 非鉄金属製造業</v>
          </cell>
        </row>
        <row r="161">
          <cell r="Q161" t="str">
            <v>235 非鉄金属素形材製造業</v>
          </cell>
          <cell r="R161" t="str">
            <v>産業</v>
          </cell>
          <cell r="S161" t="str">
            <v>23 非鉄金属製造業</v>
          </cell>
        </row>
        <row r="162">
          <cell r="Q162" t="str">
            <v>239 その他の非鉄金属製造業</v>
          </cell>
          <cell r="R162" t="str">
            <v>産業</v>
          </cell>
          <cell r="S162" t="str">
            <v>23 非鉄金属製造業</v>
          </cell>
        </row>
        <row r="163">
          <cell r="Q163" t="str">
            <v>240 管理，補助的経済活動を行う事業所（24金属製品製造業）</v>
          </cell>
          <cell r="R163" t="str">
            <v>業務</v>
          </cell>
          <cell r="S163" t="str">
            <v>24 金属製品製造業</v>
          </cell>
        </row>
        <row r="164">
          <cell r="Q164" t="str">
            <v>241 ブリキ缶・その他のめっき板等製品製造業</v>
          </cell>
          <cell r="R164" t="str">
            <v>産業</v>
          </cell>
          <cell r="S164" t="str">
            <v>24 金属製品製造業</v>
          </cell>
        </row>
        <row r="165">
          <cell r="Q165" t="str">
            <v>242 洋食器・刃物・手道具・金物類製造業</v>
          </cell>
          <cell r="R165" t="str">
            <v>産業</v>
          </cell>
          <cell r="S165" t="str">
            <v>24 金属製品製造業</v>
          </cell>
        </row>
        <row r="166">
          <cell r="Q166" t="str">
            <v>243 暖房・調理等装置，配管工事用附属品製造業</v>
          </cell>
          <cell r="R166" t="str">
            <v>産業</v>
          </cell>
          <cell r="S166" t="str">
            <v>24 金属製品製造業</v>
          </cell>
        </row>
        <row r="167">
          <cell r="Q167" t="str">
            <v>244 建設用・建築用金属製品製造業（製缶板金業を含む）</v>
          </cell>
          <cell r="R167" t="str">
            <v>産業</v>
          </cell>
          <cell r="S167" t="str">
            <v>24 金属製品製造業</v>
          </cell>
        </row>
        <row r="168">
          <cell r="Q168" t="str">
            <v>245 金属素形材製品製造業</v>
          </cell>
          <cell r="R168" t="str">
            <v>産業</v>
          </cell>
          <cell r="S168" t="str">
            <v>24 金属製品製造業</v>
          </cell>
        </row>
        <row r="169">
          <cell r="Q169" t="str">
            <v>246 金属被覆・彫刻業，熱処理業（ほうろう鉄器を除く）</v>
          </cell>
          <cell r="R169" t="str">
            <v>産業</v>
          </cell>
          <cell r="S169" t="str">
            <v>24 金属製品製造業</v>
          </cell>
        </row>
        <row r="170">
          <cell r="Q170" t="str">
            <v>247 金属線製品製造業（ねじ類を除く）</v>
          </cell>
          <cell r="R170" t="str">
            <v>産業</v>
          </cell>
          <cell r="S170" t="str">
            <v>24 金属製品製造業</v>
          </cell>
        </row>
        <row r="171">
          <cell r="Q171" t="str">
            <v>248 ボルト・ナット・リベット・小ねじ・木ねじ等製造業</v>
          </cell>
          <cell r="R171" t="str">
            <v>産業</v>
          </cell>
          <cell r="S171" t="str">
            <v>24 金属製品製造業</v>
          </cell>
        </row>
        <row r="172">
          <cell r="Q172" t="str">
            <v>249 その他の金属製品製造業</v>
          </cell>
          <cell r="R172" t="str">
            <v>産業</v>
          </cell>
          <cell r="S172" t="str">
            <v>24 金属製品製造業</v>
          </cell>
        </row>
        <row r="173">
          <cell r="Q173" t="str">
            <v>250 管理，補助的経済活動を行う事業所（25はん用機械器具製造業）</v>
          </cell>
          <cell r="R173" t="str">
            <v>業務</v>
          </cell>
          <cell r="S173" t="str">
            <v>25 はん用機械器具製造業</v>
          </cell>
        </row>
        <row r="174">
          <cell r="Q174" t="str">
            <v>251 ボイラ・原動機製造業</v>
          </cell>
          <cell r="R174" t="str">
            <v>産業</v>
          </cell>
          <cell r="S174" t="str">
            <v>25 はん用機械器具製造業</v>
          </cell>
        </row>
        <row r="175">
          <cell r="Q175" t="str">
            <v>252 ポンプ・圧縮機器製造業</v>
          </cell>
          <cell r="R175" t="str">
            <v>産業</v>
          </cell>
          <cell r="S175" t="str">
            <v>25 はん用機械器具製造業</v>
          </cell>
        </row>
        <row r="176">
          <cell r="Q176" t="str">
            <v>253 一般産業用機械・装置製造業</v>
          </cell>
          <cell r="R176" t="str">
            <v>産業</v>
          </cell>
          <cell r="S176" t="str">
            <v>25 はん用機械器具製造業</v>
          </cell>
        </row>
        <row r="177">
          <cell r="Q177" t="str">
            <v>259 その他のはん用機械・同部分品製造業</v>
          </cell>
          <cell r="R177" t="str">
            <v>産業</v>
          </cell>
          <cell r="S177" t="str">
            <v>25 はん用機械器具製造業</v>
          </cell>
        </row>
        <row r="178">
          <cell r="Q178" t="str">
            <v>260 管理，補助的経済活動を行う事業所（26生産用機械器具製造業）</v>
          </cell>
          <cell r="R178" t="str">
            <v>業務</v>
          </cell>
          <cell r="S178" t="str">
            <v>26 生産用機械器具製造業</v>
          </cell>
        </row>
        <row r="179">
          <cell r="Q179" t="str">
            <v>261 農業用機械製造業（農業用器具を除く）</v>
          </cell>
          <cell r="R179" t="str">
            <v>産業</v>
          </cell>
          <cell r="S179" t="str">
            <v>26 生産用機械器具製造業</v>
          </cell>
        </row>
        <row r="180">
          <cell r="Q180" t="str">
            <v>262 建設機械・鉱山機械製造業</v>
          </cell>
          <cell r="R180" t="str">
            <v>産業</v>
          </cell>
          <cell r="S180" t="str">
            <v>26 生産用機械器具製造業</v>
          </cell>
        </row>
        <row r="181">
          <cell r="Q181" t="str">
            <v>263 繊維機械製造業</v>
          </cell>
          <cell r="R181" t="str">
            <v>産業</v>
          </cell>
          <cell r="S181" t="str">
            <v>26 生産用機械器具製造業</v>
          </cell>
        </row>
        <row r="182">
          <cell r="Q182" t="str">
            <v>264 生活関連産業用機械製造業</v>
          </cell>
          <cell r="R182" t="str">
            <v>産業</v>
          </cell>
          <cell r="S182" t="str">
            <v>26 生産用機械器具製造業</v>
          </cell>
        </row>
        <row r="183">
          <cell r="Q183" t="str">
            <v>265 基礎素材産業用機械製造業</v>
          </cell>
          <cell r="R183" t="str">
            <v>産業</v>
          </cell>
          <cell r="S183" t="str">
            <v>26 生産用機械器具製造業</v>
          </cell>
        </row>
        <row r="184">
          <cell r="Q184" t="str">
            <v>266 金属加工機械製造業</v>
          </cell>
          <cell r="R184" t="str">
            <v>産業</v>
          </cell>
          <cell r="S184" t="str">
            <v>26 生産用機械器具製造業</v>
          </cell>
        </row>
        <row r="185">
          <cell r="Q185" t="str">
            <v>267 半導体・フラットパネルディスプレイ製造装置製造業</v>
          </cell>
          <cell r="R185" t="str">
            <v>産業</v>
          </cell>
          <cell r="S185" t="str">
            <v>26 生産用機械器具製造業</v>
          </cell>
        </row>
        <row r="186">
          <cell r="Q186" t="str">
            <v>269 その他の生産用機械・同部分品製造業</v>
          </cell>
          <cell r="R186" t="str">
            <v>産業</v>
          </cell>
          <cell r="S186" t="str">
            <v>26 生産用機械器具製造業</v>
          </cell>
        </row>
        <row r="187">
          <cell r="Q187" t="str">
            <v>270 管理，補助的経済活動を行う事業所（27業務用機械器具製造業）</v>
          </cell>
          <cell r="R187" t="str">
            <v>業務</v>
          </cell>
          <cell r="S187" t="str">
            <v>27 業務用機械器具製造業</v>
          </cell>
        </row>
        <row r="188">
          <cell r="Q188" t="str">
            <v>271 事務用機械器具製造業</v>
          </cell>
          <cell r="R188" t="str">
            <v>産業</v>
          </cell>
          <cell r="S188" t="str">
            <v>27 業務用機械器具製造業</v>
          </cell>
        </row>
        <row r="189">
          <cell r="Q189" t="str">
            <v>272 サービス用・娯楽用機械器具製造業</v>
          </cell>
          <cell r="R189" t="str">
            <v>産業</v>
          </cell>
          <cell r="S189" t="str">
            <v>27 業務用機械器具製造業</v>
          </cell>
        </row>
        <row r="190">
          <cell r="Q190" t="str">
            <v>273 計量器・測定器・分析機器・試験機・測量機械器具・理化学機械器具製造業</v>
          </cell>
          <cell r="R190" t="str">
            <v>産業</v>
          </cell>
          <cell r="S190" t="str">
            <v>27 業務用機械器具製造業</v>
          </cell>
        </row>
        <row r="191">
          <cell r="Q191" t="str">
            <v>274 医療用機械器具・医療用品製造業</v>
          </cell>
          <cell r="R191" t="str">
            <v>産業</v>
          </cell>
          <cell r="S191" t="str">
            <v>27 業務用機械器具製造業</v>
          </cell>
        </row>
        <row r="192">
          <cell r="Q192" t="str">
            <v>275 光学機械器具・レンズ製造業</v>
          </cell>
          <cell r="R192" t="str">
            <v>産業</v>
          </cell>
          <cell r="S192" t="str">
            <v>27 業務用機械器具製造業</v>
          </cell>
        </row>
        <row r="193">
          <cell r="Q193" t="str">
            <v>276 武器製造業</v>
          </cell>
          <cell r="R193" t="str">
            <v>産業</v>
          </cell>
          <cell r="S193" t="str">
            <v>27 業務用機械器具製造業</v>
          </cell>
        </row>
        <row r="194">
          <cell r="Q194" t="str">
            <v>280 管理，補助的経済活動を行う事業所（28電子部品・デバイス・電子回路製造業）</v>
          </cell>
          <cell r="R194" t="str">
            <v>業務</v>
          </cell>
          <cell r="S194" t="str">
            <v>28 電子部品・デバイス・電子回路製造業</v>
          </cell>
        </row>
        <row r="195">
          <cell r="Q195" t="str">
            <v>281 電子デバイス製造業</v>
          </cell>
          <cell r="R195" t="str">
            <v>産業</v>
          </cell>
          <cell r="S195" t="str">
            <v>28 電子部品・デバイス・電子回路製造業</v>
          </cell>
        </row>
        <row r="196">
          <cell r="Q196" t="str">
            <v>282 電子部品製造業</v>
          </cell>
          <cell r="R196" t="str">
            <v>産業</v>
          </cell>
          <cell r="S196" t="str">
            <v>28 電子部品・デバイス・電子回路製造業</v>
          </cell>
        </row>
        <row r="197">
          <cell r="Q197" t="str">
            <v>283 記録メディア製造業</v>
          </cell>
          <cell r="R197" t="str">
            <v>産業</v>
          </cell>
          <cell r="S197" t="str">
            <v>28 電子部品・デバイス・電子回路製造業</v>
          </cell>
        </row>
        <row r="198">
          <cell r="Q198" t="str">
            <v>284 電子回路製造業</v>
          </cell>
          <cell r="R198" t="str">
            <v>産業</v>
          </cell>
          <cell r="S198" t="str">
            <v>28 電子部品・デバイス・電子回路製造業</v>
          </cell>
        </row>
        <row r="199">
          <cell r="Q199" t="str">
            <v>285 ユニット部品製造業</v>
          </cell>
          <cell r="R199" t="str">
            <v>産業</v>
          </cell>
          <cell r="S199" t="str">
            <v>28 電子部品・デバイス・電子回路製造業</v>
          </cell>
        </row>
        <row r="200">
          <cell r="Q200" t="str">
            <v>289 その他の電子部品・デバイス・電子回路製造業</v>
          </cell>
          <cell r="R200" t="str">
            <v>産業</v>
          </cell>
          <cell r="S200" t="str">
            <v>28 電子部品・デバイス・電子回路製造業</v>
          </cell>
        </row>
        <row r="201">
          <cell r="Q201" t="str">
            <v>290 管理，補助的経済活動を行う事業所（29電気機械器具製造業）</v>
          </cell>
          <cell r="R201" t="str">
            <v>業務</v>
          </cell>
          <cell r="S201" t="str">
            <v>29 電気機械器具製造業</v>
          </cell>
        </row>
        <row r="202">
          <cell r="Q202" t="str">
            <v>291 発電用・送電用・配電用電気機械器具製造業</v>
          </cell>
          <cell r="R202" t="str">
            <v>産業</v>
          </cell>
          <cell r="S202" t="str">
            <v>29 電気機械器具製造業</v>
          </cell>
        </row>
        <row r="203">
          <cell r="Q203" t="str">
            <v>292 産業用電気機械器具製造業</v>
          </cell>
          <cell r="R203" t="str">
            <v>産業</v>
          </cell>
          <cell r="S203" t="str">
            <v>29 電気機械器具製造業</v>
          </cell>
        </row>
        <row r="204">
          <cell r="Q204" t="str">
            <v>293 民生用電気機械器具製造業</v>
          </cell>
          <cell r="R204" t="str">
            <v>産業</v>
          </cell>
          <cell r="S204" t="str">
            <v>29 電気機械器具製造業</v>
          </cell>
        </row>
        <row r="205">
          <cell r="Q205" t="str">
            <v>294 電球・電気照明器具製造業</v>
          </cell>
          <cell r="R205" t="str">
            <v>産業</v>
          </cell>
          <cell r="S205" t="str">
            <v>29 電気機械器具製造業</v>
          </cell>
        </row>
        <row r="206">
          <cell r="Q206" t="str">
            <v>295 電池製造業</v>
          </cell>
          <cell r="R206" t="str">
            <v>産業</v>
          </cell>
          <cell r="S206" t="str">
            <v>29 電気機械器具製造業</v>
          </cell>
        </row>
        <row r="207">
          <cell r="Q207" t="str">
            <v>296 電子応用装置製造業</v>
          </cell>
          <cell r="R207" t="str">
            <v>産業</v>
          </cell>
          <cell r="S207" t="str">
            <v>29 電気機械器具製造業</v>
          </cell>
        </row>
        <row r="208">
          <cell r="Q208" t="str">
            <v>297 電気計測器製造業</v>
          </cell>
          <cell r="R208" t="str">
            <v>産業</v>
          </cell>
          <cell r="S208" t="str">
            <v>29 電気機械器具製造業</v>
          </cell>
        </row>
        <row r="209">
          <cell r="Q209" t="str">
            <v>299 その他の電気機械器具製造業</v>
          </cell>
          <cell r="R209" t="str">
            <v>産業</v>
          </cell>
          <cell r="S209" t="str">
            <v>29 電気機械器具製造業</v>
          </cell>
        </row>
        <row r="210">
          <cell r="Q210" t="str">
            <v>300 管理，補助的経済活動を行う事業所（30情報通信機械器具製造業）</v>
          </cell>
          <cell r="R210" t="str">
            <v>業務</v>
          </cell>
          <cell r="S210" t="str">
            <v>30 情報通信機械器具製造業</v>
          </cell>
        </row>
        <row r="211">
          <cell r="Q211" t="str">
            <v>301 通信機械器具・同関連機械器具製造業</v>
          </cell>
          <cell r="R211" t="str">
            <v>産業</v>
          </cell>
          <cell r="S211" t="str">
            <v>30 情報通信機械器具製造業</v>
          </cell>
        </row>
        <row r="212">
          <cell r="Q212" t="str">
            <v>302 映像・音響機械器具製造業</v>
          </cell>
          <cell r="R212" t="str">
            <v>産業</v>
          </cell>
          <cell r="S212" t="str">
            <v>30 情報通信機械器具製造業</v>
          </cell>
        </row>
        <row r="213">
          <cell r="Q213" t="str">
            <v>303 電子計算機・同附属装置製造業</v>
          </cell>
          <cell r="R213" t="str">
            <v>産業</v>
          </cell>
          <cell r="S213" t="str">
            <v>30 情報通信機械器具製造業</v>
          </cell>
        </row>
        <row r="214">
          <cell r="Q214" t="str">
            <v>310 管理，補助的経済活動を行う事業所（31輸送用機械器具製造業）</v>
          </cell>
          <cell r="R214" t="str">
            <v>業務</v>
          </cell>
          <cell r="S214" t="str">
            <v>31 輸送用機械器具製造業</v>
          </cell>
        </row>
        <row r="215">
          <cell r="Q215" t="str">
            <v>311 自動車・同附属品製造業</v>
          </cell>
          <cell r="R215" t="str">
            <v>産業</v>
          </cell>
          <cell r="S215" t="str">
            <v>31 輸送用機械器具製造業</v>
          </cell>
        </row>
        <row r="216">
          <cell r="Q216" t="str">
            <v>312 鉄道車両・同部分品製造業</v>
          </cell>
          <cell r="R216" t="str">
            <v>産業</v>
          </cell>
          <cell r="S216" t="str">
            <v>31 輸送用機械器具製造業</v>
          </cell>
        </row>
        <row r="217">
          <cell r="Q217" t="str">
            <v>313 船舶製造・修理業，舶用機関製造業</v>
          </cell>
          <cell r="R217" t="str">
            <v>産業</v>
          </cell>
          <cell r="S217" t="str">
            <v>31 輸送用機械器具製造業</v>
          </cell>
        </row>
        <row r="218">
          <cell r="Q218" t="str">
            <v>314 航空機・同附属品製造業</v>
          </cell>
          <cell r="R218" t="str">
            <v>産業</v>
          </cell>
          <cell r="S218" t="str">
            <v>31 輸送用機械器具製造業</v>
          </cell>
        </row>
        <row r="219">
          <cell r="Q219" t="str">
            <v>315 産業用運搬車両・同部分品・附属品製造業</v>
          </cell>
          <cell r="R219" t="str">
            <v>産業</v>
          </cell>
          <cell r="S219" t="str">
            <v>31 輸送用機械器具製造業</v>
          </cell>
        </row>
        <row r="220">
          <cell r="Q220" t="str">
            <v>319 その他の輸送用機械器具製造業</v>
          </cell>
          <cell r="R220" t="str">
            <v>産業</v>
          </cell>
          <cell r="S220" t="str">
            <v>31 輸送用機械器具製造業</v>
          </cell>
        </row>
        <row r="221">
          <cell r="Q221" t="str">
            <v>320 管理，補助的経済活動を行う事業所（32その他の製造業）</v>
          </cell>
          <cell r="R221" t="str">
            <v>業務</v>
          </cell>
          <cell r="S221" t="str">
            <v>32 その他の製造業</v>
          </cell>
        </row>
        <row r="222">
          <cell r="Q222" t="str">
            <v>321 貴金属・宝石製品製造業</v>
          </cell>
          <cell r="R222" t="str">
            <v>産業</v>
          </cell>
          <cell r="S222" t="str">
            <v>32 その他の製造業</v>
          </cell>
        </row>
        <row r="223">
          <cell r="Q223" t="str">
            <v>322 装身具・装飾品・ボタン・同関連品製造業（貴金属・宝石製を除く）</v>
          </cell>
          <cell r="R223" t="str">
            <v>産業</v>
          </cell>
          <cell r="S223" t="str">
            <v>32 その他の製造業</v>
          </cell>
        </row>
        <row r="224">
          <cell r="Q224" t="str">
            <v>323 時計・同部分品製造業</v>
          </cell>
          <cell r="R224" t="str">
            <v>産業</v>
          </cell>
          <cell r="S224" t="str">
            <v>32 その他の製造業</v>
          </cell>
        </row>
        <row r="225">
          <cell r="Q225" t="str">
            <v>324 楽器製造業</v>
          </cell>
          <cell r="R225" t="str">
            <v>産業</v>
          </cell>
          <cell r="S225" t="str">
            <v>32 その他の製造業</v>
          </cell>
        </row>
        <row r="226">
          <cell r="Q226" t="str">
            <v>325 がん具・運動用具製造業</v>
          </cell>
          <cell r="R226" t="str">
            <v>産業</v>
          </cell>
          <cell r="S226" t="str">
            <v>32 その他の製造業</v>
          </cell>
        </row>
        <row r="227">
          <cell r="Q227" t="str">
            <v>326 ペン・鉛筆・絵画用品・その他の事務用品製造業</v>
          </cell>
          <cell r="R227" t="str">
            <v>産業</v>
          </cell>
          <cell r="S227" t="str">
            <v>32 その他の製造業</v>
          </cell>
        </row>
        <row r="228">
          <cell r="Q228" t="str">
            <v>327 漆器製造業</v>
          </cell>
          <cell r="R228" t="str">
            <v>産業</v>
          </cell>
          <cell r="S228" t="str">
            <v>32 その他の製造業</v>
          </cell>
        </row>
        <row r="229">
          <cell r="Q229" t="str">
            <v>328 畳等生活雑貨製品製造業</v>
          </cell>
          <cell r="R229" t="str">
            <v>産業</v>
          </cell>
          <cell r="S229" t="str">
            <v>32 その他の製造業</v>
          </cell>
        </row>
        <row r="230">
          <cell r="Q230" t="str">
            <v>329 他に分類されない製造業</v>
          </cell>
          <cell r="R230" t="str">
            <v>産業</v>
          </cell>
          <cell r="S230" t="str">
            <v>32 その他の製造業</v>
          </cell>
        </row>
        <row r="231">
          <cell r="Q231" t="str">
            <v>330 管理，補助的経済活動を行う事業所（33電気業）</v>
          </cell>
          <cell r="R231" t="str">
            <v>業務</v>
          </cell>
          <cell r="S231" t="str">
            <v>33 電気業</v>
          </cell>
        </row>
        <row r="232">
          <cell r="Q232" t="str">
            <v>331 電気業</v>
          </cell>
          <cell r="R232" t="str">
            <v>業務</v>
          </cell>
          <cell r="S232" t="str">
            <v>33 電気業</v>
          </cell>
        </row>
        <row r="233">
          <cell r="Q233" t="str">
            <v>340 管理，補助的経済活動を行う事業所（34ガス業）</v>
          </cell>
          <cell r="R233" t="str">
            <v>業務</v>
          </cell>
          <cell r="S233" t="str">
            <v>34 ガス業</v>
          </cell>
        </row>
        <row r="234">
          <cell r="Q234" t="str">
            <v>341 ガス業</v>
          </cell>
          <cell r="R234" t="str">
            <v>業務</v>
          </cell>
          <cell r="S234" t="str">
            <v>34 ガス業</v>
          </cell>
        </row>
        <row r="235">
          <cell r="Q235" t="str">
            <v>350 管理，補助的経済活動を行う事業所（35熱供給業）</v>
          </cell>
          <cell r="R235" t="str">
            <v>業務</v>
          </cell>
          <cell r="S235" t="str">
            <v>35 熱供給業</v>
          </cell>
        </row>
        <row r="236">
          <cell r="Q236" t="str">
            <v>351 熱供給業</v>
          </cell>
          <cell r="R236" t="str">
            <v>業務</v>
          </cell>
          <cell r="S236" t="str">
            <v>35 熱供給業</v>
          </cell>
        </row>
        <row r="237">
          <cell r="Q237" t="str">
            <v>360 管理，補助的経済活動を行う事業所（36水道業）</v>
          </cell>
          <cell r="R237" t="str">
            <v>業務</v>
          </cell>
          <cell r="S237" t="str">
            <v>36 水道業</v>
          </cell>
        </row>
        <row r="238">
          <cell r="Q238" t="str">
            <v>361 上水道業</v>
          </cell>
          <cell r="R238" t="str">
            <v>業務</v>
          </cell>
          <cell r="S238" t="str">
            <v>36 水道業</v>
          </cell>
        </row>
        <row r="239">
          <cell r="Q239" t="str">
            <v>362 工業用水道業</v>
          </cell>
          <cell r="R239" t="str">
            <v>業務</v>
          </cell>
          <cell r="S239" t="str">
            <v>36 水道業</v>
          </cell>
        </row>
        <row r="240">
          <cell r="Q240" t="str">
            <v>363 下水道業</v>
          </cell>
          <cell r="R240" t="str">
            <v>業務</v>
          </cell>
          <cell r="S240" t="str">
            <v>36 水道業</v>
          </cell>
        </row>
        <row r="241">
          <cell r="Q241" t="str">
            <v>370 管理，補助的経済活動を行う事業所（37通信業）</v>
          </cell>
          <cell r="R241" t="str">
            <v>業務</v>
          </cell>
          <cell r="S241" t="str">
            <v>37 通信業</v>
          </cell>
        </row>
        <row r="242">
          <cell r="Q242" t="str">
            <v>371 固定電気通信業</v>
          </cell>
          <cell r="R242" t="str">
            <v>業務</v>
          </cell>
          <cell r="S242" t="str">
            <v>37 通信業</v>
          </cell>
        </row>
        <row r="243">
          <cell r="Q243" t="str">
            <v>372 移動電気通信業</v>
          </cell>
          <cell r="R243" t="str">
            <v>業務</v>
          </cell>
          <cell r="S243" t="str">
            <v>37 通信業</v>
          </cell>
        </row>
        <row r="244">
          <cell r="Q244" t="str">
            <v>373 電気通信に附帯するサービス業</v>
          </cell>
          <cell r="R244" t="str">
            <v>業務</v>
          </cell>
          <cell r="S244" t="str">
            <v>37 通信業</v>
          </cell>
        </row>
        <row r="245">
          <cell r="Q245" t="str">
            <v>380 管理，補助的経済活動を行う事業所（38放送業）</v>
          </cell>
          <cell r="R245" t="str">
            <v>業務</v>
          </cell>
          <cell r="S245" t="str">
            <v>38 放送業</v>
          </cell>
        </row>
        <row r="246">
          <cell r="Q246" t="str">
            <v>381 公共放送業（有線放送業を除く）</v>
          </cell>
          <cell r="R246" t="str">
            <v>業務</v>
          </cell>
          <cell r="S246" t="str">
            <v>38 放送業</v>
          </cell>
        </row>
        <row r="247">
          <cell r="Q247" t="str">
            <v>382 民間放送業（有線放送業を除く）</v>
          </cell>
          <cell r="R247" t="str">
            <v>業務</v>
          </cell>
          <cell r="S247" t="str">
            <v>38 放送業</v>
          </cell>
        </row>
        <row r="248">
          <cell r="Q248" t="str">
            <v>383 有線放送業</v>
          </cell>
          <cell r="R248" t="str">
            <v>業務</v>
          </cell>
          <cell r="S248" t="str">
            <v>38 放送業</v>
          </cell>
        </row>
        <row r="249">
          <cell r="Q249" t="str">
            <v>390 管理，補助的経済活動を行う事業所（39情報サービス業）</v>
          </cell>
          <cell r="R249" t="str">
            <v>業務</v>
          </cell>
          <cell r="S249" t="str">
            <v>39 情報サービス業</v>
          </cell>
        </row>
        <row r="250">
          <cell r="Q250" t="str">
            <v>391 ソフトウェア業</v>
          </cell>
          <cell r="R250" t="str">
            <v>業務</v>
          </cell>
          <cell r="S250" t="str">
            <v>39 情報サービス業</v>
          </cell>
        </row>
        <row r="251">
          <cell r="Q251" t="str">
            <v>392 情報処理・提供サービス業</v>
          </cell>
          <cell r="R251" t="str">
            <v>業務</v>
          </cell>
          <cell r="S251" t="str">
            <v>39 情報サービス業</v>
          </cell>
        </row>
        <row r="252">
          <cell r="Q252" t="str">
            <v>400 管理，補助的経済活動を行う事業所（40インターネット附随サービス業）</v>
          </cell>
          <cell r="R252" t="str">
            <v>業務</v>
          </cell>
          <cell r="S252" t="str">
            <v>40 インターネット附随サービス業</v>
          </cell>
        </row>
        <row r="253">
          <cell r="Q253" t="str">
            <v>401 インターネット附随サービス業</v>
          </cell>
          <cell r="R253" t="str">
            <v>業務</v>
          </cell>
          <cell r="S253" t="str">
            <v>40 インターネット附随サービス業</v>
          </cell>
        </row>
        <row r="254">
          <cell r="Q254" t="str">
            <v>410 管理，補助的経済活動を行う事業所（41映像・音声・文字情報制作業）</v>
          </cell>
          <cell r="R254" t="str">
            <v>業務</v>
          </cell>
          <cell r="S254" t="str">
            <v>41 映像・音声・文字情報制作業</v>
          </cell>
        </row>
        <row r="255">
          <cell r="Q255" t="str">
            <v>411 映像情報制作・配給業</v>
          </cell>
          <cell r="R255" t="str">
            <v>業務</v>
          </cell>
          <cell r="S255" t="str">
            <v>41 映像・音声・文字情報制作業</v>
          </cell>
        </row>
        <row r="256">
          <cell r="Q256" t="str">
            <v>412 音声情報制作業</v>
          </cell>
          <cell r="R256" t="str">
            <v>業務</v>
          </cell>
          <cell r="S256" t="str">
            <v>41 映像・音声・文字情報制作業</v>
          </cell>
        </row>
        <row r="257">
          <cell r="Q257" t="str">
            <v>413 新聞業</v>
          </cell>
          <cell r="R257" t="str">
            <v>業務</v>
          </cell>
          <cell r="S257" t="str">
            <v>41 映像・音声・文字情報制作業</v>
          </cell>
        </row>
        <row r="258">
          <cell r="Q258" t="str">
            <v>414 出版業</v>
          </cell>
          <cell r="R258" t="str">
            <v>業務</v>
          </cell>
          <cell r="S258" t="str">
            <v>41 映像・音声・文字情報制作業</v>
          </cell>
        </row>
        <row r="259">
          <cell r="Q259" t="str">
            <v>415 広告制作業</v>
          </cell>
          <cell r="R259" t="str">
            <v>業務</v>
          </cell>
          <cell r="S259" t="str">
            <v>41 映像・音声・文字情報制作業</v>
          </cell>
        </row>
        <row r="260">
          <cell r="Q260" t="str">
            <v>416 映像・音声・文字情報制作に附帯するサービス業</v>
          </cell>
          <cell r="R260" t="str">
            <v>業務</v>
          </cell>
          <cell r="S260" t="str">
            <v>41 映像・音声・文字情報制作業</v>
          </cell>
        </row>
        <row r="261">
          <cell r="Q261" t="str">
            <v>420 管理，補助的経済活動を行う事業所（42鉄道業）</v>
          </cell>
          <cell r="R261" t="str">
            <v>業務</v>
          </cell>
          <cell r="S261" t="str">
            <v>42 鉄道業</v>
          </cell>
        </row>
        <row r="262">
          <cell r="Q262" t="str">
            <v>421 鉄道業</v>
          </cell>
          <cell r="R262" t="str">
            <v>業務</v>
          </cell>
          <cell r="S262" t="str">
            <v>42 鉄道業</v>
          </cell>
        </row>
        <row r="263">
          <cell r="Q263" t="str">
            <v>430 管理，補助的経済活動を行う事業所（43道路旅客運送業）</v>
          </cell>
          <cell r="R263" t="str">
            <v>業務</v>
          </cell>
          <cell r="S263" t="str">
            <v>43 道路旅客運送業</v>
          </cell>
        </row>
        <row r="264">
          <cell r="Q264" t="str">
            <v>431 一般乗合旅客自動車運送業</v>
          </cell>
          <cell r="R264" t="str">
            <v>業務</v>
          </cell>
          <cell r="S264" t="str">
            <v>43 道路旅客運送業</v>
          </cell>
        </row>
        <row r="265">
          <cell r="Q265" t="str">
            <v>432 一般乗用旅客自動車運送業</v>
          </cell>
          <cell r="R265" t="str">
            <v>業務</v>
          </cell>
          <cell r="S265" t="str">
            <v>43 道路旅客運送業</v>
          </cell>
        </row>
        <row r="266">
          <cell r="Q266" t="str">
            <v>433 一般貸切旅客自動車運送業</v>
          </cell>
          <cell r="R266" t="str">
            <v>業務</v>
          </cell>
          <cell r="S266" t="str">
            <v>43 道路旅客運送業</v>
          </cell>
        </row>
        <row r="267">
          <cell r="Q267" t="str">
            <v>439 その他の道路旅客運送業</v>
          </cell>
          <cell r="R267" t="str">
            <v>業務</v>
          </cell>
          <cell r="S267" t="str">
            <v>43 道路旅客運送業</v>
          </cell>
        </row>
        <row r="268">
          <cell r="Q268" t="str">
            <v>440 管理，補助的経済活動を行う事業所（44道路貨物運送業）</v>
          </cell>
          <cell r="R268" t="str">
            <v>業務</v>
          </cell>
          <cell r="S268" t="str">
            <v>44 道路貨物運送業</v>
          </cell>
        </row>
        <row r="269">
          <cell r="Q269" t="str">
            <v>441 一般貨物自動車運送業</v>
          </cell>
          <cell r="R269" t="str">
            <v>業務</v>
          </cell>
          <cell r="S269" t="str">
            <v>44 道路貨物運送業</v>
          </cell>
        </row>
        <row r="270">
          <cell r="Q270" t="str">
            <v>442 特定貨物自動車運送業</v>
          </cell>
          <cell r="R270" t="str">
            <v>業務</v>
          </cell>
          <cell r="S270" t="str">
            <v>44 道路貨物運送業</v>
          </cell>
        </row>
        <row r="271">
          <cell r="Q271" t="str">
            <v>443 貨物軽自動車運送業</v>
          </cell>
          <cell r="R271" t="str">
            <v>業務</v>
          </cell>
          <cell r="S271" t="str">
            <v>44 道路貨物運送業</v>
          </cell>
        </row>
        <row r="272">
          <cell r="Q272" t="str">
            <v>444 集配利用運送業</v>
          </cell>
          <cell r="R272" t="str">
            <v>業務</v>
          </cell>
          <cell r="S272" t="str">
            <v>44 道路貨物運送業</v>
          </cell>
        </row>
        <row r="273">
          <cell r="Q273" t="str">
            <v>449 その他の道路貨物運送業</v>
          </cell>
          <cell r="R273" t="str">
            <v>業務</v>
          </cell>
          <cell r="S273" t="str">
            <v>44 道路貨物運送業</v>
          </cell>
        </row>
        <row r="274">
          <cell r="Q274" t="str">
            <v>450 管理，補助的経済活動を行う事業所（45水運業）</v>
          </cell>
          <cell r="R274" t="str">
            <v>業務</v>
          </cell>
          <cell r="S274" t="str">
            <v>45 水運業</v>
          </cell>
        </row>
        <row r="275">
          <cell r="Q275" t="str">
            <v>451 外航海運業</v>
          </cell>
          <cell r="R275" t="str">
            <v>業務</v>
          </cell>
          <cell r="S275" t="str">
            <v>45 水運業</v>
          </cell>
        </row>
        <row r="276">
          <cell r="Q276" t="str">
            <v>452 沿海海運業</v>
          </cell>
          <cell r="R276" t="str">
            <v>業務</v>
          </cell>
          <cell r="S276" t="str">
            <v>45 水運業</v>
          </cell>
        </row>
        <row r="277">
          <cell r="Q277" t="str">
            <v>453 内陸水運業</v>
          </cell>
          <cell r="R277" t="str">
            <v>業務</v>
          </cell>
          <cell r="S277" t="str">
            <v>45 水運業</v>
          </cell>
        </row>
        <row r="278">
          <cell r="Q278" t="str">
            <v>454 船舶貸渡業</v>
          </cell>
          <cell r="R278" t="str">
            <v>業務</v>
          </cell>
          <cell r="S278" t="str">
            <v>45 水運業</v>
          </cell>
        </row>
        <row r="279">
          <cell r="Q279" t="str">
            <v>460 管理，補助的経済活動を行う事業所（46航空運輸業）</v>
          </cell>
          <cell r="R279" t="str">
            <v>業務</v>
          </cell>
          <cell r="S279" t="str">
            <v>46 航空運輸業</v>
          </cell>
        </row>
        <row r="280">
          <cell r="Q280" t="str">
            <v>461 航空運送業</v>
          </cell>
          <cell r="R280" t="str">
            <v>業務</v>
          </cell>
          <cell r="S280" t="str">
            <v>46 航空運輸業</v>
          </cell>
        </row>
        <row r="281">
          <cell r="Q281" t="str">
            <v>462 航空機使用業（航空運送業を除く）</v>
          </cell>
          <cell r="R281" t="str">
            <v>業務</v>
          </cell>
          <cell r="S281" t="str">
            <v>46 航空運輸業</v>
          </cell>
        </row>
        <row r="282">
          <cell r="Q282" t="str">
            <v>470 管理，補助的経済活動を行う事業所（47倉庫業）</v>
          </cell>
          <cell r="R282" t="str">
            <v>業務</v>
          </cell>
          <cell r="S282" t="str">
            <v>47 倉庫業</v>
          </cell>
        </row>
        <row r="283">
          <cell r="Q283" t="str">
            <v>471 倉庫業（冷蔵倉庫業を除く）</v>
          </cell>
          <cell r="R283" t="str">
            <v>業務</v>
          </cell>
          <cell r="S283" t="str">
            <v>47 倉庫業</v>
          </cell>
        </row>
        <row r="284">
          <cell r="Q284" t="str">
            <v>472 冷蔵倉庫業</v>
          </cell>
          <cell r="R284" t="str">
            <v>業務</v>
          </cell>
          <cell r="S284" t="str">
            <v>47 倉庫業</v>
          </cell>
        </row>
        <row r="285">
          <cell r="Q285" t="str">
            <v>480 管理，補助的経済活動を行う事業所（48運輸に附帯するサービス業）</v>
          </cell>
          <cell r="R285" t="str">
            <v>業務</v>
          </cell>
          <cell r="S285" t="str">
            <v>48 運輸に附帯するサービス業</v>
          </cell>
        </row>
        <row r="286">
          <cell r="Q286" t="str">
            <v>481 港湾運送業</v>
          </cell>
          <cell r="R286" t="str">
            <v>業務</v>
          </cell>
          <cell r="S286" t="str">
            <v>48 運輸に附帯するサービス業</v>
          </cell>
        </row>
        <row r="287">
          <cell r="Q287" t="str">
            <v>482 貨物運送取扱業（集配利用運送業を除く）</v>
          </cell>
          <cell r="R287" t="str">
            <v>業務</v>
          </cell>
          <cell r="S287" t="str">
            <v>48 運輸に附帯するサービス業</v>
          </cell>
        </row>
        <row r="288">
          <cell r="Q288" t="str">
            <v>483 運送代理店</v>
          </cell>
          <cell r="R288" t="str">
            <v>業務</v>
          </cell>
          <cell r="S288" t="str">
            <v>48 運輸に附帯するサービス業</v>
          </cell>
        </row>
        <row r="289">
          <cell r="Q289" t="str">
            <v>484 こん包業</v>
          </cell>
          <cell r="R289" t="str">
            <v>業務</v>
          </cell>
          <cell r="S289" t="str">
            <v>48 運輸に附帯するサービス業</v>
          </cell>
        </row>
        <row r="290">
          <cell r="Q290" t="str">
            <v>485 運輸施設提供業</v>
          </cell>
          <cell r="R290" t="str">
            <v>業務</v>
          </cell>
          <cell r="S290" t="str">
            <v>48 運輸に附帯するサービス業</v>
          </cell>
        </row>
        <row r="291">
          <cell r="Q291" t="str">
            <v>489 その他の運輸に附帯するサービス業</v>
          </cell>
          <cell r="R291" t="str">
            <v>業務</v>
          </cell>
          <cell r="S291" t="str">
            <v>48 運輸に附帯するサービス業</v>
          </cell>
        </row>
        <row r="292">
          <cell r="Q292" t="str">
            <v>490 管理，補助的経済活動を行う事業所（49郵便業）</v>
          </cell>
          <cell r="R292" t="str">
            <v>業務</v>
          </cell>
          <cell r="S292" t="str">
            <v>49 郵便業（信書便事業を含む）</v>
          </cell>
        </row>
        <row r="293">
          <cell r="Q293" t="str">
            <v>491 郵便業（信書便事業を含む）</v>
          </cell>
          <cell r="R293" t="str">
            <v>業務</v>
          </cell>
          <cell r="S293" t="str">
            <v>49 郵便業（信書便事業を含む）</v>
          </cell>
        </row>
        <row r="294">
          <cell r="Q294" t="str">
            <v>500 管理，補助的経済活動を行う事業所（50各種商品卸売業）</v>
          </cell>
          <cell r="R294" t="str">
            <v>業務</v>
          </cell>
          <cell r="S294" t="str">
            <v>50 各種商品卸売業</v>
          </cell>
        </row>
        <row r="295">
          <cell r="Q295" t="str">
            <v>501 各種商品卸売業</v>
          </cell>
          <cell r="R295" t="str">
            <v>業務</v>
          </cell>
          <cell r="S295" t="str">
            <v>50 各種商品卸売業</v>
          </cell>
        </row>
        <row r="296">
          <cell r="Q296" t="str">
            <v>510 管理，補助的経済活動を行う事業所（51繊維・衣服等卸売業）</v>
          </cell>
          <cell r="R296" t="str">
            <v>業務</v>
          </cell>
          <cell r="S296" t="str">
            <v>51 繊維・衣服等卸売業</v>
          </cell>
        </row>
        <row r="297">
          <cell r="Q297" t="str">
            <v>511 繊維品卸売業（衣服，身の回り品を除く）</v>
          </cell>
          <cell r="R297" t="str">
            <v>業務</v>
          </cell>
          <cell r="S297" t="str">
            <v>51 繊維・衣服等卸売業</v>
          </cell>
        </row>
        <row r="298">
          <cell r="Q298" t="str">
            <v>512 衣服卸売業</v>
          </cell>
          <cell r="R298" t="str">
            <v>業務</v>
          </cell>
          <cell r="S298" t="str">
            <v>51 繊維・衣服等卸売業</v>
          </cell>
        </row>
        <row r="299">
          <cell r="Q299" t="str">
            <v>513 身の回り品卸売業</v>
          </cell>
          <cell r="R299" t="str">
            <v>業務</v>
          </cell>
          <cell r="S299" t="str">
            <v>51 繊維・衣服等卸売業</v>
          </cell>
        </row>
        <row r="300">
          <cell r="Q300" t="str">
            <v>520 管理，補助的経済活動を行う事業所（52飲食料品卸売業）</v>
          </cell>
          <cell r="R300" t="str">
            <v>業務</v>
          </cell>
          <cell r="S300" t="str">
            <v>52 飲食料品卸売業</v>
          </cell>
        </row>
        <row r="301">
          <cell r="Q301" t="str">
            <v>521 農畜産物・水産物卸売業</v>
          </cell>
          <cell r="R301" t="str">
            <v>業務</v>
          </cell>
          <cell r="S301" t="str">
            <v>52 飲食料品卸売業</v>
          </cell>
        </row>
        <row r="302">
          <cell r="Q302" t="str">
            <v>522 食料・飲料卸売業</v>
          </cell>
          <cell r="R302" t="str">
            <v>業務</v>
          </cell>
          <cell r="S302" t="str">
            <v>52 飲食料品卸売業</v>
          </cell>
        </row>
        <row r="303">
          <cell r="Q303" t="str">
            <v>530 管理，補助的経済活動を行う事業所（53建築材料，鉱物・金属材料等卸売業）</v>
          </cell>
          <cell r="R303" t="str">
            <v>業務</v>
          </cell>
          <cell r="S303" t="str">
            <v>53 建築材料，鉱物・金属材料等卸売業</v>
          </cell>
        </row>
        <row r="304">
          <cell r="Q304" t="str">
            <v>531 建築材料卸売業</v>
          </cell>
          <cell r="R304" t="str">
            <v>業務</v>
          </cell>
          <cell r="S304" t="str">
            <v>53 建築材料，鉱物・金属材料等卸売業</v>
          </cell>
        </row>
        <row r="305">
          <cell r="Q305" t="str">
            <v>532 化学製品卸売業</v>
          </cell>
          <cell r="R305" t="str">
            <v>業務</v>
          </cell>
          <cell r="S305" t="str">
            <v>53 建築材料，鉱物・金属材料等卸売業</v>
          </cell>
        </row>
        <row r="306">
          <cell r="Q306" t="str">
            <v>533 石油・鉱物卸売業</v>
          </cell>
          <cell r="R306" t="str">
            <v>業務</v>
          </cell>
          <cell r="S306" t="str">
            <v>53 建築材料，鉱物・金属材料等卸売業</v>
          </cell>
        </row>
        <row r="307">
          <cell r="Q307" t="str">
            <v>534 鉄鋼製品卸売業</v>
          </cell>
          <cell r="R307" t="str">
            <v>業務</v>
          </cell>
          <cell r="S307" t="str">
            <v>53 建築材料，鉱物・金属材料等卸売業</v>
          </cell>
        </row>
        <row r="308">
          <cell r="Q308" t="str">
            <v>535 非鉄金属卸売業</v>
          </cell>
          <cell r="R308" t="str">
            <v>業務</v>
          </cell>
          <cell r="S308" t="str">
            <v>53 建築材料，鉱物・金属材料等卸売業</v>
          </cell>
        </row>
        <row r="309">
          <cell r="Q309" t="str">
            <v>536 再生資源卸売業</v>
          </cell>
          <cell r="R309" t="str">
            <v>業務</v>
          </cell>
          <cell r="S309" t="str">
            <v>53 建築材料，鉱物・金属材料等卸売業</v>
          </cell>
        </row>
        <row r="310">
          <cell r="Q310" t="str">
            <v>540 管理，補助的経済活動を行う事業所（54機械器具卸売業）</v>
          </cell>
          <cell r="R310" t="str">
            <v>業務</v>
          </cell>
          <cell r="S310" t="str">
            <v>54 機械器具卸売業</v>
          </cell>
        </row>
        <row r="311">
          <cell r="Q311" t="str">
            <v>541 産業機械器具卸売業</v>
          </cell>
          <cell r="R311" t="str">
            <v>業務</v>
          </cell>
          <cell r="S311" t="str">
            <v>54 機械器具卸売業</v>
          </cell>
        </row>
        <row r="312">
          <cell r="Q312" t="str">
            <v>542 自動車卸売業</v>
          </cell>
          <cell r="R312" t="str">
            <v>業務</v>
          </cell>
          <cell r="S312" t="str">
            <v>54 機械器具卸売業</v>
          </cell>
        </row>
        <row r="313">
          <cell r="Q313" t="str">
            <v>543 電気機械器具卸売業</v>
          </cell>
          <cell r="R313" t="str">
            <v>業務</v>
          </cell>
          <cell r="S313" t="str">
            <v>54 機械器具卸売業</v>
          </cell>
        </row>
        <row r="314">
          <cell r="Q314" t="str">
            <v>549 その他の機械器具卸売業</v>
          </cell>
          <cell r="R314" t="str">
            <v>業務</v>
          </cell>
          <cell r="S314" t="str">
            <v>54 機械器具卸売業</v>
          </cell>
        </row>
        <row r="315">
          <cell r="Q315" t="str">
            <v>550 管理，補助的経済活動を行う事業所（55その他の卸売業）</v>
          </cell>
          <cell r="R315" t="str">
            <v>業務</v>
          </cell>
          <cell r="S315" t="str">
            <v>55 その他の卸売業</v>
          </cell>
        </row>
        <row r="316">
          <cell r="Q316" t="str">
            <v>551 家具・建具・じゅう器等卸売業</v>
          </cell>
          <cell r="R316" t="str">
            <v>業務</v>
          </cell>
          <cell r="S316" t="str">
            <v>55 その他の卸売業</v>
          </cell>
        </row>
        <row r="317">
          <cell r="Q317" t="str">
            <v>552 医薬品・化粧品等卸売業</v>
          </cell>
          <cell r="R317" t="str">
            <v>業務</v>
          </cell>
          <cell r="S317" t="str">
            <v>55 その他の卸売業</v>
          </cell>
        </row>
        <row r="318">
          <cell r="Q318" t="str">
            <v>553 紙・紙製品卸売業</v>
          </cell>
          <cell r="R318" t="str">
            <v>業務</v>
          </cell>
          <cell r="S318" t="str">
            <v>55 その他の卸売業</v>
          </cell>
        </row>
        <row r="319">
          <cell r="Q319" t="str">
            <v>559 他に分類されない卸売業</v>
          </cell>
          <cell r="R319" t="str">
            <v>業務</v>
          </cell>
          <cell r="S319" t="str">
            <v>55 その他の卸売業</v>
          </cell>
        </row>
        <row r="320">
          <cell r="Q320" t="str">
            <v>560 管理，補助的経済活動を行う事業所（56各種商品小売業）</v>
          </cell>
          <cell r="R320" t="str">
            <v>業務</v>
          </cell>
          <cell r="S320" t="str">
            <v>56 各種商品小売業</v>
          </cell>
        </row>
        <row r="321">
          <cell r="Q321" t="str">
            <v>561 百貨店，総合スーパー</v>
          </cell>
          <cell r="R321" t="str">
            <v>業務</v>
          </cell>
          <cell r="S321" t="str">
            <v>56 各種商品小売業</v>
          </cell>
        </row>
        <row r="322">
          <cell r="Q322" t="str">
            <v>569 その他の各種商品小売業（従業者が常時50人未満のもの）</v>
          </cell>
          <cell r="R322" t="str">
            <v>業務</v>
          </cell>
          <cell r="S322" t="str">
            <v>56 各種商品小売業</v>
          </cell>
        </row>
        <row r="323">
          <cell r="Q323" t="str">
            <v>570 管理，補助的経済活動を行う事業所（57織物・衣服・身の回り品小売業）</v>
          </cell>
          <cell r="R323" t="str">
            <v>業務</v>
          </cell>
          <cell r="S323" t="str">
            <v>57 織物・衣服・身の回り品小売業</v>
          </cell>
        </row>
        <row r="324">
          <cell r="Q324" t="str">
            <v>571 呉服・服地・寝具小売業</v>
          </cell>
          <cell r="R324" t="str">
            <v>業務</v>
          </cell>
          <cell r="S324" t="str">
            <v>57 織物・衣服・身の回り品小売業</v>
          </cell>
        </row>
        <row r="325">
          <cell r="Q325" t="str">
            <v>572 男子服小売業</v>
          </cell>
          <cell r="R325" t="str">
            <v>業務</v>
          </cell>
          <cell r="S325" t="str">
            <v>57 織物・衣服・身の回り品小売業</v>
          </cell>
        </row>
        <row r="326">
          <cell r="Q326" t="str">
            <v>573 婦人・子供服小売業</v>
          </cell>
          <cell r="R326" t="str">
            <v>業務</v>
          </cell>
          <cell r="S326" t="str">
            <v>57 織物・衣服・身の回り品小売業</v>
          </cell>
        </row>
        <row r="327">
          <cell r="Q327" t="str">
            <v>574 靴・履物小売業</v>
          </cell>
          <cell r="R327" t="str">
            <v>業務</v>
          </cell>
          <cell r="S327" t="str">
            <v>57 織物・衣服・身の回り品小売業</v>
          </cell>
        </row>
        <row r="328">
          <cell r="Q328" t="str">
            <v>579 その他の織物・衣服・身の回り品小売業</v>
          </cell>
          <cell r="R328" t="str">
            <v>業務</v>
          </cell>
          <cell r="S328" t="str">
            <v>57 織物・衣服・身の回り品小売業</v>
          </cell>
        </row>
        <row r="329">
          <cell r="Q329" t="str">
            <v>580 管理，補助的経済活動を行う事業所（58飲食料品小売業）</v>
          </cell>
          <cell r="R329" t="str">
            <v>業務</v>
          </cell>
          <cell r="S329" t="str">
            <v>58 飲食料品小売業</v>
          </cell>
        </row>
        <row r="330">
          <cell r="Q330" t="str">
            <v>581 各種食料品小売業</v>
          </cell>
          <cell r="R330" t="str">
            <v>業務</v>
          </cell>
          <cell r="S330" t="str">
            <v>58 飲食料品小売業</v>
          </cell>
        </row>
        <row r="331">
          <cell r="Q331" t="str">
            <v>582 野菜・果実小売業</v>
          </cell>
          <cell r="R331" t="str">
            <v>業務</v>
          </cell>
          <cell r="S331" t="str">
            <v>58 飲食料品小売業</v>
          </cell>
        </row>
        <row r="332">
          <cell r="Q332" t="str">
            <v>583 食肉小売業</v>
          </cell>
          <cell r="R332" t="str">
            <v>業務</v>
          </cell>
          <cell r="S332" t="str">
            <v>58 飲食料品小売業</v>
          </cell>
        </row>
        <row r="333">
          <cell r="Q333" t="str">
            <v>584 鮮魚小売業</v>
          </cell>
          <cell r="R333" t="str">
            <v>業務</v>
          </cell>
          <cell r="S333" t="str">
            <v>58 飲食料品小売業</v>
          </cell>
        </row>
        <row r="334">
          <cell r="Q334" t="str">
            <v>585 酒小売業</v>
          </cell>
          <cell r="R334" t="str">
            <v>業務</v>
          </cell>
          <cell r="S334" t="str">
            <v>58 飲食料品小売業</v>
          </cell>
        </row>
        <row r="335">
          <cell r="Q335" t="str">
            <v>586 菓子・パン小売業</v>
          </cell>
          <cell r="R335" t="str">
            <v>業務</v>
          </cell>
          <cell r="S335" t="str">
            <v>58 飲食料品小売業</v>
          </cell>
        </row>
        <row r="336">
          <cell r="Q336" t="str">
            <v>589 その他の飲食料品小売業</v>
          </cell>
          <cell r="R336" t="str">
            <v>業務</v>
          </cell>
          <cell r="S336" t="str">
            <v>58 飲食料品小売業</v>
          </cell>
        </row>
        <row r="337">
          <cell r="Q337" t="str">
            <v>590 管理，補助的経済活動を行う事業所（59機械器具小売業）</v>
          </cell>
          <cell r="R337" t="str">
            <v>業務</v>
          </cell>
          <cell r="S337" t="str">
            <v>59 機械器具小売業</v>
          </cell>
        </row>
        <row r="338">
          <cell r="Q338" t="str">
            <v>591 自動車小売業</v>
          </cell>
          <cell r="R338" t="str">
            <v>業務</v>
          </cell>
          <cell r="S338" t="str">
            <v>59 機械器具小売業</v>
          </cell>
        </row>
        <row r="339">
          <cell r="Q339" t="str">
            <v>592 自転車小売業</v>
          </cell>
          <cell r="R339" t="str">
            <v>業務</v>
          </cell>
          <cell r="S339" t="str">
            <v>59 機械器具小売業</v>
          </cell>
        </row>
        <row r="340">
          <cell r="Q340" t="str">
            <v>593 機械器具小売業（自動車，自転車を除く）</v>
          </cell>
          <cell r="R340" t="str">
            <v>業務</v>
          </cell>
          <cell r="S340" t="str">
            <v>59 機械器具小売業</v>
          </cell>
        </row>
        <row r="341">
          <cell r="Q341" t="str">
            <v>600 管理，補助的経済活動を行う事業所（60その他の小売業）</v>
          </cell>
          <cell r="R341" t="str">
            <v>業務</v>
          </cell>
          <cell r="S341" t="str">
            <v>60 その他の小売業</v>
          </cell>
        </row>
        <row r="342">
          <cell r="Q342" t="str">
            <v>601 家具・建具・畳小売業</v>
          </cell>
          <cell r="R342" t="str">
            <v>業務</v>
          </cell>
          <cell r="S342" t="str">
            <v>60 その他の小売業</v>
          </cell>
        </row>
        <row r="343">
          <cell r="Q343" t="str">
            <v>602 じゅう器小売業</v>
          </cell>
          <cell r="R343" t="str">
            <v>業務</v>
          </cell>
          <cell r="S343" t="str">
            <v>60 その他の小売業</v>
          </cell>
        </row>
        <row r="344">
          <cell r="Q344" t="str">
            <v>603 医薬品・化粧品小売業</v>
          </cell>
          <cell r="R344" t="str">
            <v>業務</v>
          </cell>
          <cell r="S344" t="str">
            <v>60 その他の小売業</v>
          </cell>
        </row>
        <row r="345">
          <cell r="Q345" t="str">
            <v>604 農耕用品小売業</v>
          </cell>
          <cell r="R345" t="str">
            <v>業務</v>
          </cell>
          <cell r="S345" t="str">
            <v>60 その他の小売業</v>
          </cell>
        </row>
        <row r="346">
          <cell r="Q346" t="str">
            <v>605 燃料小売業</v>
          </cell>
          <cell r="R346" t="str">
            <v>業務</v>
          </cell>
          <cell r="S346" t="str">
            <v>60 その他の小売業</v>
          </cell>
        </row>
        <row r="347">
          <cell r="Q347" t="str">
            <v>606 書籍・文房具小売業</v>
          </cell>
          <cell r="R347" t="str">
            <v>業務</v>
          </cell>
          <cell r="S347" t="str">
            <v>60 その他の小売業</v>
          </cell>
        </row>
        <row r="348">
          <cell r="Q348" t="str">
            <v>607 スポーツ用品・がん具・娯楽用品・楽器小売業</v>
          </cell>
          <cell r="R348" t="str">
            <v>業務</v>
          </cell>
          <cell r="S348" t="str">
            <v>60 その他の小売業</v>
          </cell>
        </row>
        <row r="349">
          <cell r="Q349" t="str">
            <v>608 写真機・時計・眼鏡小売業</v>
          </cell>
          <cell r="R349" t="str">
            <v>業務</v>
          </cell>
          <cell r="S349" t="str">
            <v>60 その他の小売業</v>
          </cell>
        </row>
        <row r="350">
          <cell r="Q350" t="str">
            <v>609 他に分類されない小売業</v>
          </cell>
          <cell r="R350" t="str">
            <v>業務</v>
          </cell>
          <cell r="S350" t="str">
            <v>60 その他の小売業</v>
          </cell>
        </row>
        <row r="351">
          <cell r="Q351" t="str">
            <v>610 管理，補助的経済活動を行う事業所（61無店舗小売業）</v>
          </cell>
          <cell r="R351" t="str">
            <v>業務</v>
          </cell>
          <cell r="S351" t="str">
            <v>61 無店舗小売業</v>
          </cell>
        </row>
        <row r="352">
          <cell r="Q352" t="str">
            <v>611 通信販売・訪問販売小売業</v>
          </cell>
          <cell r="R352" t="str">
            <v>業務</v>
          </cell>
          <cell r="S352" t="str">
            <v>61 無店舗小売業</v>
          </cell>
        </row>
        <row r="353">
          <cell r="Q353" t="str">
            <v>612 自動販売機による小売業</v>
          </cell>
          <cell r="R353" t="str">
            <v>業務</v>
          </cell>
          <cell r="S353" t="str">
            <v>61 無店舗小売業</v>
          </cell>
        </row>
        <row r="354">
          <cell r="Q354" t="str">
            <v>619 その他の無店舗小売業</v>
          </cell>
          <cell r="R354" t="str">
            <v>業務</v>
          </cell>
          <cell r="S354" t="str">
            <v>61 無店舗小売業</v>
          </cell>
        </row>
        <row r="355">
          <cell r="Q355" t="str">
            <v>620 管理，補助的経済活動を行う事業所（62銀行業）</v>
          </cell>
          <cell r="R355" t="str">
            <v>業務</v>
          </cell>
          <cell r="S355" t="str">
            <v>62 銀行業</v>
          </cell>
        </row>
        <row r="356">
          <cell r="Q356" t="str">
            <v>621 中央銀行</v>
          </cell>
          <cell r="R356" t="str">
            <v>業務</v>
          </cell>
          <cell r="S356" t="str">
            <v>62 銀行業</v>
          </cell>
        </row>
        <row r="357">
          <cell r="Q357" t="str">
            <v>622 銀行（中央銀行を除く）</v>
          </cell>
          <cell r="R357" t="str">
            <v>業務</v>
          </cell>
          <cell r="S357" t="str">
            <v>62 銀行業</v>
          </cell>
        </row>
        <row r="358">
          <cell r="Q358" t="str">
            <v>630 管理，補助的経済活動を行う事業所（63協同組織金融業）</v>
          </cell>
          <cell r="R358" t="str">
            <v>業務</v>
          </cell>
          <cell r="S358" t="str">
            <v>63 協同組織金融業</v>
          </cell>
        </row>
        <row r="359">
          <cell r="Q359" t="str">
            <v>631 中小企業等金融業</v>
          </cell>
          <cell r="R359" t="str">
            <v>業務</v>
          </cell>
          <cell r="S359" t="str">
            <v>63 協同組織金融業</v>
          </cell>
        </row>
        <row r="360">
          <cell r="Q360" t="str">
            <v>632 農林水産金融業</v>
          </cell>
          <cell r="R360" t="str">
            <v>業務</v>
          </cell>
          <cell r="S360" t="str">
            <v>63 協同組織金融業</v>
          </cell>
        </row>
        <row r="361">
          <cell r="Q361" t="str">
            <v>640 管理，補助的経済活動を行う事業所（64貸金業，クレジットカード業等非預金信用機関）</v>
          </cell>
          <cell r="R361" t="str">
            <v>業務</v>
          </cell>
          <cell r="S361" t="str">
            <v>64 貸金業，クレジットカード業等非預金信用機関</v>
          </cell>
        </row>
        <row r="362">
          <cell r="Q362" t="str">
            <v>641 貸金業</v>
          </cell>
          <cell r="R362" t="str">
            <v>業務</v>
          </cell>
          <cell r="S362" t="str">
            <v>64 貸金業，クレジットカード業等非預金信用機関</v>
          </cell>
        </row>
        <row r="363">
          <cell r="Q363" t="str">
            <v>642 質屋</v>
          </cell>
          <cell r="R363" t="str">
            <v>業務</v>
          </cell>
          <cell r="S363" t="str">
            <v>64 貸金業，クレジットカード業等非預金信用機関</v>
          </cell>
        </row>
        <row r="364">
          <cell r="Q364" t="str">
            <v>643 クレジットカード業，割賦金融業</v>
          </cell>
          <cell r="R364" t="str">
            <v>業務</v>
          </cell>
          <cell r="S364" t="str">
            <v>64 貸金業，クレジットカード業等非預金信用機関</v>
          </cell>
        </row>
        <row r="365">
          <cell r="Q365" t="str">
            <v>649 その他の非預金信用機関</v>
          </cell>
          <cell r="R365" t="str">
            <v>業務</v>
          </cell>
          <cell r="S365" t="str">
            <v>64 貸金業，クレジットカード業等非預金信用機関</v>
          </cell>
        </row>
        <row r="366">
          <cell r="Q366" t="str">
            <v>650 管理，補助的経済活動を行う事業所（65金融商品取引業，商品先物取引業）</v>
          </cell>
          <cell r="R366" t="str">
            <v>業務</v>
          </cell>
          <cell r="S366" t="str">
            <v>65 金融商品取引業，商品先物取引業</v>
          </cell>
        </row>
        <row r="367">
          <cell r="Q367" t="str">
            <v>651 金融商品取引業</v>
          </cell>
          <cell r="R367" t="str">
            <v>業務</v>
          </cell>
          <cell r="S367" t="str">
            <v>65 金融商品取引業，商品先物取引業</v>
          </cell>
        </row>
        <row r="368">
          <cell r="Q368" t="str">
            <v>652 商品先物取引業，商品投資顧問業</v>
          </cell>
          <cell r="R368" t="str">
            <v>業務</v>
          </cell>
          <cell r="S368" t="str">
            <v>65 金融商品取引業，商品先物取引業</v>
          </cell>
        </row>
        <row r="369">
          <cell r="Q369" t="str">
            <v>660 管理，補助的経済活動を行う事業所（66補助的金融業等）</v>
          </cell>
          <cell r="R369" t="str">
            <v>業務</v>
          </cell>
          <cell r="S369" t="str">
            <v>66 補助的金融業等</v>
          </cell>
        </row>
        <row r="370">
          <cell r="Q370" t="str">
            <v>661 補助的金融業，金融附帯業</v>
          </cell>
          <cell r="R370" t="str">
            <v>業務</v>
          </cell>
          <cell r="S370" t="str">
            <v>66 補助的金融業等</v>
          </cell>
        </row>
        <row r="371">
          <cell r="Q371" t="str">
            <v>662 信託業</v>
          </cell>
          <cell r="R371" t="str">
            <v>業務</v>
          </cell>
          <cell r="S371" t="str">
            <v>66 補助的金融業等</v>
          </cell>
        </row>
        <row r="372">
          <cell r="Q372" t="str">
            <v>663 金融代理業</v>
          </cell>
          <cell r="R372" t="str">
            <v>業務</v>
          </cell>
          <cell r="S372" t="str">
            <v>66 補助的金融業等</v>
          </cell>
        </row>
        <row r="373">
          <cell r="Q373" t="str">
            <v>670 管理，補助的経済活動を行う事業所（67保険業）</v>
          </cell>
          <cell r="R373" t="str">
            <v>業務</v>
          </cell>
          <cell r="S373" t="str">
            <v>67 保険業（保険媒介代理業，保険サービス業を含む）</v>
          </cell>
        </row>
        <row r="374">
          <cell r="Q374" t="str">
            <v>671 生命保険業</v>
          </cell>
          <cell r="R374" t="str">
            <v>業務</v>
          </cell>
          <cell r="S374" t="str">
            <v>67 保険業（保険媒介代理業，保険サービス業を含む）</v>
          </cell>
        </row>
        <row r="375">
          <cell r="Q375" t="str">
            <v>672 損害保険業</v>
          </cell>
          <cell r="R375" t="str">
            <v>業務</v>
          </cell>
          <cell r="S375" t="str">
            <v>67 保険業（保険媒介代理業，保険サービス業を含む）</v>
          </cell>
        </row>
        <row r="376">
          <cell r="Q376" t="str">
            <v>673 共済事業，少額短期保険業</v>
          </cell>
          <cell r="R376" t="str">
            <v>業務</v>
          </cell>
          <cell r="S376" t="str">
            <v>67 保険業（保険媒介代理業，保険サービス業を含む）</v>
          </cell>
        </row>
        <row r="377">
          <cell r="Q377" t="str">
            <v>674 保険媒介代理業</v>
          </cell>
          <cell r="R377" t="str">
            <v>業務</v>
          </cell>
          <cell r="S377" t="str">
            <v>67 保険業（保険媒介代理業，保険サービス業を含む）</v>
          </cell>
        </row>
        <row r="378">
          <cell r="Q378" t="str">
            <v>675 保険サービス業</v>
          </cell>
          <cell r="R378" t="str">
            <v>業務</v>
          </cell>
          <cell r="S378" t="str">
            <v>67 保険業（保険媒介代理業，保険サービス業を含む）</v>
          </cell>
        </row>
        <row r="379">
          <cell r="Q379" t="str">
            <v>680 管理，補助的経済活動を行う事業所（68不動産取引業）</v>
          </cell>
          <cell r="R379" t="str">
            <v>業務</v>
          </cell>
          <cell r="S379" t="str">
            <v>68 不動産取引業</v>
          </cell>
        </row>
        <row r="380">
          <cell r="Q380" t="str">
            <v>681 建物売買業，土地売買業</v>
          </cell>
          <cell r="R380" t="str">
            <v>業務</v>
          </cell>
          <cell r="S380" t="str">
            <v>68 不動産取引業</v>
          </cell>
        </row>
        <row r="381">
          <cell r="Q381" t="str">
            <v>682 不動産代理業・仲介業</v>
          </cell>
          <cell r="R381" t="str">
            <v>業務</v>
          </cell>
          <cell r="S381" t="str">
            <v>68 不動産取引業</v>
          </cell>
        </row>
        <row r="382">
          <cell r="Q382" t="str">
            <v>690 管理，補助的経済活動を行う事業所（69不動産賃貸業・管理業）</v>
          </cell>
          <cell r="R382" t="str">
            <v>業務</v>
          </cell>
          <cell r="S382" t="str">
            <v>69 不動産賃貸業・管理業</v>
          </cell>
        </row>
        <row r="383">
          <cell r="Q383" t="str">
            <v>691 不動産賃貸業（貸家業，貸間業を除く）</v>
          </cell>
          <cell r="R383" t="str">
            <v>業務</v>
          </cell>
          <cell r="S383" t="str">
            <v>69 不動産賃貸業・管理業</v>
          </cell>
        </row>
        <row r="384">
          <cell r="Q384" t="str">
            <v>692 貸家業，貸間業</v>
          </cell>
          <cell r="R384" t="str">
            <v>業務</v>
          </cell>
          <cell r="S384" t="str">
            <v>69 不動産賃貸業・管理業</v>
          </cell>
        </row>
        <row r="385">
          <cell r="Q385" t="str">
            <v>693 駐車場業</v>
          </cell>
          <cell r="R385" t="str">
            <v>業務</v>
          </cell>
          <cell r="S385" t="str">
            <v>69 不動産賃貸業・管理業</v>
          </cell>
        </row>
        <row r="386">
          <cell r="Q386" t="str">
            <v>694 不動産管理業</v>
          </cell>
          <cell r="R386" t="str">
            <v>業務</v>
          </cell>
          <cell r="S386" t="str">
            <v>69 不動産賃貸業・管理業</v>
          </cell>
        </row>
        <row r="387">
          <cell r="Q387" t="str">
            <v>700 管理，補助的経済活動を行う事業所（70物品賃貸業）</v>
          </cell>
          <cell r="R387" t="str">
            <v>業務</v>
          </cell>
          <cell r="S387" t="str">
            <v>70 物品賃貸業</v>
          </cell>
        </row>
        <row r="388">
          <cell r="Q388" t="str">
            <v>701 各種物品賃貸業</v>
          </cell>
          <cell r="R388" t="str">
            <v>業務</v>
          </cell>
          <cell r="S388" t="str">
            <v>70 物品賃貸業</v>
          </cell>
        </row>
        <row r="389">
          <cell r="Q389" t="str">
            <v>702 産業用機械器具賃貸業</v>
          </cell>
          <cell r="R389" t="str">
            <v>業務</v>
          </cell>
          <cell r="S389" t="str">
            <v>70 物品賃貸業</v>
          </cell>
        </row>
        <row r="390">
          <cell r="Q390" t="str">
            <v>703 事務用機械器具賃貸業</v>
          </cell>
          <cell r="R390" t="str">
            <v>業務</v>
          </cell>
          <cell r="S390" t="str">
            <v>70 物品賃貸業</v>
          </cell>
        </row>
        <row r="391">
          <cell r="Q391" t="str">
            <v>704 自動車賃貸業</v>
          </cell>
          <cell r="R391" t="str">
            <v>業務</v>
          </cell>
          <cell r="S391" t="str">
            <v>70 物品賃貸業</v>
          </cell>
        </row>
        <row r="392">
          <cell r="Q392" t="str">
            <v>705 スポーツ・娯楽用品賃貸業</v>
          </cell>
          <cell r="R392" t="str">
            <v>業務</v>
          </cell>
          <cell r="S392" t="str">
            <v>70 物品賃貸業</v>
          </cell>
        </row>
        <row r="393">
          <cell r="Q393" t="str">
            <v>709 その他の物品賃貸業</v>
          </cell>
          <cell r="R393" t="str">
            <v>業務</v>
          </cell>
          <cell r="S393" t="str">
            <v>70 物品賃貸業</v>
          </cell>
        </row>
        <row r="394">
          <cell r="Q394" t="str">
            <v>710 管理，補助的経済活動を行う事業所（71学術・開発研究機関）</v>
          </cell>
          <cell r="R394" t="str">
            <v>業務</v>
          </cell>
          <cell r="S394" t="str">
            <v>71 学術・開発研究機関</v>
          </cell>
        </row>
        <row r="395">
          <cell r="Q395" t="str">
            <v>711 自然科学研究所</v>
          </cell>
          <cell r="R395" t="str">
            <v>業務</v>
          </cell>
          <cell r="S395" t="str">
            <v>71 学術・開発研究機関</v>
          </cell>
        </row>
        <row r="396">
          <cell r="Q396" t="str">
            <v>712 人文・社会科学研究所</v>
          </cell>
          <cell r="R396" t="str">
            <v>業務</v>
          </cell>
          <cell r="S396" t="str">
            <v>71 学術・開発研究機関</v>
          </cell>
        </row>
        <row r="397">
          <cell r="Q397" t="str">
            <v>720 管理，補助的経済活動を行う事業所（72専門サービス業）</v>
          </cell>
          <cell r="R397" t="str">
            <v>業務</v>
          </cell>
          <cell r="S397" t="str">
            <v>72 専門サービス業（他に分類されないもの）</v>
          </cell>
        </row>
        <row r="398">
          <cell r="Q398" t="str">
            <v>721 法律事務所，特許事務所</v>
          </cell>
          <cell r="R398" t="str">
            <v>業務</v>
          </cell>
          <cell r="S398" t="str">
            <v>72 専門サービス業（他に分類されないもの）</v>
          </cell>
        </row>
        <row r="399">
          <cell r="Q399" t="str">
            <v>722 公証人役場，司法書士事務所，土地家屋調査士事務所</v>
          </cell>
          <cell r="R399" t="str">
            <v>業務</v>
          </cell>
          <cell r="S399" t="str">
            <v>72 専門サービス業（他に分類されないもの）</v>
          </cell>
        </row>
        <row r="400">
          <cell r="Q400" t="str">
            <v>723 行政書士事務所</v>
          </cell>
          <cell r="R400" t="str">
            <v>業務</v>
          </cell>
          <cell r="S400" t="str">
            <v>72 専門サービス業（他に分類されないもの）</v>
          </cell>
        </row>
        <row r="401">
          <cell r="Q401" t="str">
            <v>724 公認会計士事務所，税理士事務所</v>
          </cell>
          <cell r="R401" t="str">
            <v>業務</v>
          </cell>
          <cell r="S401" t="str">
            <v>72 専門サービス業（他に分類されないもの）</v>
          </cell>
        </row>
        <row r="402">
          <cell r="Q402" t="str">
            <v>725 社会保険労務士事務所</v>
          </cell>
          <cell r="R402" t="str">
            <v>業務</v>
          </cell>
          <cell r="S402" t="str">
            <v>72 専門サービス業（他に分類されないもの）</v>
          </cell>
        </row>
        <row r="403">
          <cell r="Q403" t="str">
            <v>726 デザイン業</v>
          </cell>
          <cell r="R403" t="str">
            <v>業務</v>
          </cell>
          <cell r="S403" t="str">
            <v>72 専門サービス業（他に分類されないもの）</v>
          </cell>
        </row>
        <row r="404">
          <cell r="Q404" t="str">
            <v>727 著述・芸術家業</v>
          </cell>
          <cell r="R404" t="str">
            <v>業務</v>
          </cell>
          <cell r="S404" t="str">
            <v>72 専門サービス業（他に分類されないもの）</v>
          </cell>
        </row>
        <row r="405">
          <cell r="Q405" t="str">
            <v>728 経営コンサルタント業，純粋持株会社</v>
          </cell>
          <cell r="R405" t="str">
            <v>業務</v>
          </cell>
          <cell r="S405" t="str">
            <v>72 専門サービス業（他に分類されないもの）</v>
          </cell>
        </row>
        <row r="406">
          <cell r="Q406" t="str">
            <v>729 その他の専門サービス業</v>
          </cell>
          <cell r="R406" t="str">
            <v>業務</v>
          </cell>
          <cell r="S406" t="str">
            <v>72 専門サービス業（他に分類されないもの）</v>
          </cell>
        </row>
        <row r="407">
          <cell r="Q407" t="str">
            <v>730 管理，補助的経済活動を行う事業所（73広告業）</v>
          </cell>
          <cell r="R407" t="str">
            <v>業務</v>
          </cell>
          <cell r="S407" t="str">
            <v>73 広告業</v>
          </cell>
        </row>
        <row r="408">
          <cell r="Q408" t="str">
            <v>731 広告業</v>
          </cell>
          <cell r="R408" t="str">
            <v>業務</v>
          </cell>
          <cell r="S408" t="str">
            <v>73 広告業</v>
          </cell>
        </row>
        <row r="409">
          <cell r="Q409" t="str">
            <v>740 管理，補助的経済活動を行う事業所（74技術サービス業）</v>
          </cell>
          <cell r="R409" t="str">
            <v>業務</v>
          </cell>
          <cell r="S409" t="str">
            <v>74 技術サービス業（他に分類されないもの）</v>
          </cell>
        </row>
        <row r="410">
          <cell r="Q410" t="str">
            <v>741 獣医業</v>
          </cell>
          <cell r="R410" t="str">
            <v>業務</v>
          </cell>
          <cell r="S410" t="str">
            <v>74 技術サービス業（他に分類されないもの）</v>
          </cell>
        </row>
        <row r="411">
          <cell r="Q411" t="str">
            <v>742 土木建築サービス業</v>
          </cell>
          <cell r="R411" t="str">
            <v>業務</v>
          </cell>
          <cell r="S411" t="str">
            <v>74 技術サービス業（他に分類されないもの）</v>
          </cell>
        </row>
        <row r="412">
          <cell r="Q412" t="str">
            <v>743 機械設計業</v>
          </cell>
          <cell r="R412" t="str">
            <v>業務</v>
          </cell>
          <cell r="S412" t="str">
            <v>74 技術サービス業（他に分類されないもの）</v>
          </cell>
        </row>
        <row r="413">
          <cell r="Q413" t="str">
            <v>744 商品・非破壊検査業</v>
          </cell>
          <cell r="R413" t="str">
            <v>業務</v>
          </cell>
          <cell r="S413" t="str">
            <v>74 技術サービス業（他に分類されないもの）</v>
          </cell>
        </row>
        <row r="414">
          <cell r="Q414" t="str">
            <v>745 計量証明業</v>
          </cell>
          <cell r="R414" t="str">
            <v>業務</v>
          </cell>
          <cell r="S414" t="str">
            <v>74 技術サービス業（他に分類されないもの）</v>
          </cell>
        </row>
        <row r="415">
          <cell r="Q415" t="str">
            <v>746 写真業</v>
          </cell>
          <cell r="R415" t="str">
            <v>業務</v>
          </cell>
          <cell r="S415" t="str">
            <v>74 技術サービス業（他に分類されないもの）</v>
          </cell>
        </row>
        <row r="416">
          <cell r="Q416" t="str">
            <v>749 その他の技術サービス業</v>
          </cell>
          <cell r="R416" t="str">
            <v>業務</v>
          </cell>
          <cell r="S416" t="str">
            <v>74 技術サービス業（他に分類されないもの）</v>
          </cell>
        </row>
        <row r="417">
          <cell r="Q417" t="str">
            <v>750 管理，補助的経済活動を行う事業所（75宿泊業）</v>
          </cell>
          <cell r="R417" t="str">
            <v>業務</v>
          </cell>
          <cell r="S417" t="str">
            <v>75 宿泊業</v>
          </cell>
        </row>
        <row r="418">
          <cell r="Q418" t="str">
            <v>751 旅館，ホテル</v>
          </cell>
          <cell r="R418" t="str">
            <v>業務</v>
          </cell>
          <cell r="S418" t="str">
            <v>75 宿泊業</v>
          </cell>
        </row>
        <row r="419">
          <cell r="Q419" t="str">
            <v>752 簡易宿所</v>
          </cell>
          <cell r="R419" t="str">
            <v>業務</v>
          </cell>
          <cell r="S419" t="str">
            <v>75 宿泊業</v>
          </cell>
        </row>
        <row r="420">
          <cell r="Q420" t="str">
            <v>753 下宿業</v>
          </cell>
          <cell r="R420" t="str">
            <v>業務</v>
          </cell>
          <cell r="S420" t="str">
            <v>75 宿泊業</v>
          </cell>
        </row>
        <row r="421">
          <cell r="Q421" t="str">
            <v>759 その他の宿泊業</v>
          </cell>
          <cell r="R421" t="str">
            <v>業務</v>
          </cell>
          <cell r="S421" t="str">
            <v>75 宿泊業</v>
          </cell>
        </row>
        <row r="422">
          <cell r="Q422" t="str">
            <v>760 管理，補助的経済活動を行う事業所（76飲食店）</v>
          </cell>
          <cell r="R422" t="str">
            <v>業務</v>
          </cell>
          <cell r="S422" t="str">
            <v>76 飲食店</v>
          </cell>
        </row>
        <row r="423">
          <cell r="Q423" t="str">
            <v>761 食堂，レストラン（専門料理店を除く）</v>
          </cell>
          <cell r="R423" t="str">
            <v>業務</v>
          </cell>
          <cell r="S423" t="str">
            <v>76 飲食店</v>
          </cell>
        </row>
        <row r="424">
          <cell r="Q424" t="str">
            <v>762 専門料理店</v>
          </cell>
          <cell r="R424" t="str">
            <v>業務</v>
          </cell>
          <cell r="S424" t="str">
            <v>76 飲食店</v>
          </cell>
        </row>
        <row r="425">
          <cell r="Q425" t="str">
            <v>763 そば・うどん店</v>
          </cell>
          <cell r="R425" t="str">
            <v>業務</v>
          </cell>
          <cell r="S425" t="str">
            <v>76 飲食店</v>
          </cell>
        </row>
        <row r="426">
          <cell r="Q426" t="str">
            <v>764 すし店</v>
          </cell>
          <cell r="R426" t="str">
            <v>業務</v>
          </cell>
          <cell r="S426" t="str">
            <v>76 飲食店</v>
          </cell>
        </row>
        <row r="427">
          <cell r="Q427" t="str">
            <v>765 酒場，ビヤホール</v>
          </cell>
          <cell r="R427" t="str">
            <v>業務</v>
          </cell>
          <cell r="S427" t="str">
            <v>76 飲食店</v>
          </cell>
        </row>
        <row r="428">
          <cell r="Q428" t="str">
            <v>766 バー，キャバレー，ナイトクラブ</v>
          </cell>
          <cell r="R428" t="str">
            <v>業務</v>
          </cell>
          <cell r="S428" t="str">
            <v>76 飲食店</v>
          </cell>
        </row>
        <row r="429">
          <cell r="Q429" t="str">
            <v>767 喫茶店</v>
          </cell>
          <cell r="R429" t="str">
            <v>業務</v>
          </cell>
          <cell r="S429" t="str">
            <v>76 飲食店</v>
          </cell>
        </row>
        <row r="430">
          <cell r="Q430" t="str">
            <v>769 その他の飲食店</v>
          </cell>
          <cell r="R430" t="str">
            <v>業務</v>
          </cell>
          <cell r="S430" t="str">
            <v>76 飲食店</v>
          </cell>
        </row>
        <row r="431">
          <cell r="Q431" t="str">
            <v>770 管理，補助的経済活動を行う事業所（77持ち帰り・配達飲食サービス業）</v>
          </cell>
          <cell r="R431" t="str">
            <v>業務</v>
          </cell>
          <cell r="S431" t="str">
            <v>77 持ち帰り・配達飲食サービス業</v>
          </cell>
        </row>
        <row r="432">
          <cell r="Q432" t="str">
            <v>771 持ち帰り飲食サービス業</v>
          </cell>
          <cell r="R432" t="str">
            <v>業務</v>
          </cell>
          <cell r="S432" t="str">
            <v>77 持ち帰り・配達飲食サービス業</v>
          </cell>
        </row>
        <row r="433">
          <cell r="Q433" t="str">
            <v>772 配達飲食サービス業</v>
          </cell>
          <cell r="R433" t="str">
            <v>業務</v>
          </cell>
          <cell r="S433" t="str">
            <v>77 持ち帰り・配達飲食サービス業</v>
          </cell>
        </row>
        <row r="434">
          <cell r="Q434" t="str">
            <v>780 管理，補助的経済活動を行う事業所（78洗濯・理容・美容・浴場業）</v>
          </cell>
          <cell r="R434" t="str">
            <v>業務</v>
          </cell>
          <cell r="S434" t="str">
            <v>78 洗濯・理容・美容・浴場業</v>
          </cell>
        </row>
        <row r="435">
          <cell r="Q435" t="str">
            <v>781 洗濯業</v>
          </cell>
          <cell r="R435" t="str">
            <v>業務</v>
          </cell>
          <cell r="S435" t="str">
            <v>78 洗濯・理容・美容・浴場業</v>
          </cell>
        </row>
        <row r="436">
          <cell r="Q436" t="str">
            <v>782 理容業</v>
          </cell>
          <cell r="R436" t="str">
            <v>業務</v>
          </cell>
          <cell r="S436" t="str">
            <v>78 洗濯・理容・美容・浴場業</v>
          </cell>
        </row>
        <row r="437">
          <cell r="Q437" t="str">
            <v>783 美容業</v>
          </cell>
          <cell r="R437" t="str">
            <v>業務</v>
          </cell>
          <cell r="S437" t="str">
            <v>78 洗濯・理容・美容・浴場業</v>
          </cell>
        </row>
        <row r="438">
          <cell r="Q438" t="str">
            <v>784 一般公衆浴場業</v>
          </cell>
          <cell r="R438" t="str">
            <v>業務</v>
          </cell>
          <cell r="S438" t="str">
            <v>78 洗濯・理容・美容・浴場業</v>
          </cell>
        </row>
        <row r="439">
          <cell r="Q439" t="str">
            <v>785 その他の公衆浴場業</v>
          </cell>
          <cell r="R439" t="str">
            <v>業務</v>
          </cell>
          <cell r="S439" t="str">
            <v>78 洗濯・理容・美容・浴場業</v>
          </cell>
        </row>
        <row r="440">
          <cell r="Q440" t="str">
            <v>789 その他の洗濯・理容・美容・浴場業</v>
          </cell>
          <cell r="R440" t="str">
            <v>業務</v>
          </cell>
          <cell r="S440" t="str">
            <v>78 洗濯・理容・美容・浴場業</v>
          </cell>
        </row>
        <row r="441">
          <cell r="Q441" t="str">
            <v>790 管理，補助的経済活動を行う事業所（79その他の生活関連サービス業）</v>
          </cell>
          <cell r="R441" t="str">
            <v>業務</v>
          </cell>
          <cell r="S441" t="str">
            <v>79 その他の生活関連サービス業</v>
          </cell>
        </row>
        <row r="442">
          <cell r="Q442" t="str">
            <v>791 旅行業</v>
          </cell>
          <cell r="R442" t="str">
            <v>業務</v>
          </cell>
          <cell r="S442" t="str">
            <v>79 その他の生活関連サービス業</v>
          </cell>
        </row>
        <row r="443">
          <cell r="Q443" t="str">
            <v>792 家事サービス業</v>
          </cell>
          <cell r="R443" t="str">
            <v>業務</v>
          </cell>
          <cell r="S443" t="str">
            <v>79 その他の生活関連サービス業</v>
          </cell>
        </row>
        <row r="444">
          <cell r="Q444" t="str">
            <v>793 衣服裁縫修理業</v>
          </cell>
          <cell r="R444" t="str">
            <v>業務</v>
          </cell>
          <cell r="S444" t="str">
            <v>79 その他の生活関連サービス業</v>
          </cell>
        </row>
        <row r="445">
          <cell r="Q445" t="str">
            <v>794 物品預り業</v>
          </cell>
          <cell r="R445" t="str">
            <v>業務</v>
          </cell>
          <cell r="S445" t="str">
            <v>79 その他の生活関連サービス業</v>
          </cell>
        </row>
        <row r="446">
          <cell r="Q446" t="str">
            <v>795 火葬・墓地管理業</v>
          </cell>
          <cell r="R446" t="str">
            <v>業務</v>
          </cell>
          <cell r="S446" t="str">
            <v>79 その他の生活関連サービス業</v>
          </cell>
        </row>
        <row r="447">
          <cell r="Q447" t="str">
            <v>796 冠婚葬祭業</v>
          </cell>
          <cell r="R447" t="str">
            <v>業務</v>
          </cell>
          <cell r="S447" t="str">
            <v>79 その他の生活関連サービス業</v>
          </cell>
        </row>
        <row r="448">
          <cell r="Q448" t="str">
            <v>799 他に分類されない生活関連サービス業</v>
          </cell>
          <cell r="R448" t="str">
            <v>業務</v>
          </cell>
          <cell r="S448" t="str">
            <v>79 その他の生活関連サービス業</v>
          </cell>
        </row>
        <row r="449">
          <cell r="Q449" t="str">
            <v>800 管理，補助的経済活動を行う事業所（80娯楽業）</v>
          </cell>
          <cell r="R449" t="str">
            <v>業務</v>
          </cell>
          <cell r="S449" t="str">
            <v>80 娯楽業</v>
          </cell>
        </row>
        <row r="450">
          <cell r="Q450" t="str">
            <v>801 映画館</v>
          </cell>
          <cell r="R450" t="str">
            <v>業務</v>
          </cell>
          <cell r="S450" t="str">
            <v>80 娯楽業</v>
          </cell>
        </row>
        <row r="451">
          <cell r="Q451" t="str">
            <v>802 興行場（別掲を除く），興行団</v>
          </cell>
          <cell r="R451" t="str">
            <v>業務</v>
          </cell>
          <cell r="S451" t="str">
            <v>80 娯楽業</v>
          </cell>
        </row>
        <row r="452">
          <cell r="Q452" t="str">
            <v>803 競輪・競馬等の競走場，競技団</v>
          </cell>
          <cell r="R452" t="str">
            <v>業務</v>
          </cell>
          <cell r="S452" t="str">
            <v>80 娯楽業</v>
          </cell>
        </row>
        <row r="453">
          <cell r="Q453" t="str">
            <v>804 スポーツ施設提供業</v>
          </cell>
          <cell r="R453" t="str">
            <v>業務</v>
          </cell>
          <cell r="S453" t="str">
            <v>80 娯楽業</v>
          </cell>
        </row>
        <row r="454">
          <cell r="Q454" t="str">
            <v>805 公園，遊園地</v>
          </cell>
          <cell r="R454" t="str">
            <v>業務</v>
          </cell>
          <cell r="S454" t="str">
            <v>80 娯楽業</v>
          </cell>
        </row>
        <row r="455">
          <cell r="Q455" t="str">
            <v>806 遊戯場</v>
          </cell>
          <cell r="R455" t="str">
            <v>業務</v>
          </cell>
          <cell r="S455" t="str">
            <v>80 娯楽業</v>
          </cell>
        </row>
        <row r="456">
          <cell r="Q456" t="str">
            <v>809 その他の娯楽業</v>
          </cell>
          <cell r="R456" t="str">
            <v>業務</v>
          </cell>
          <cell r="S456" t="str">
            <v>80 娯楽業</v>
          </cell>
        </row>
        <row r="457">
          <cell r="Q457" t="str">
            <v>810 管理，補助的経済活動を行う事業所（81学校教育）</v>
          </cell>
          <cell r="R457" t="str">
            <v>業務</v>
          </cell>
          <cell r="S457" t="str">
            <v>81 学校教育</v>
          </cell>
        </row>
        <row r="458">
          <cell r="Q458" t="str">
            <v>811 幼稚園</v>
          </cell>
          <cell r="R458" t="str">
            <v>業務</v>
          </cell>
          <cell r="S458" t="str">
            <v>81 学校教育</v>
          </cell>
        </row>
        <row r="459">
          <cell r="Q459" t="str">
            <v>812 小学校</v>
          </cell>
          <cell r="R459" t="str">
            <v>業務</v>
          </cell>
          <cell r="S459" t="str">
            <v>81 学校教育</v>
          </cell>
        </row>
        <row r="460">
          <cell r="Q460" t="str">
            <v>813 中学校</v>
          </cell>
          <cell r="R460" t="str">
            <v>業務</v>
          </cell>
          <cell r="S460" t="str">
            <v>81 学校教育</v>
          </cell>
        </row>
        <row r="461">
          <cell r="Q461" t="str">
            <v>814 高等学校，中等教育学校</v>
          </cell>
          <cell r="R461" t="str">
            <v>業務</v>
          </cell>
          <cell r="S461" t="str">
            <v>81 学校教育</v>
          </cell>
        </row>
        <row r="462">
          <cell r="Q462" t="str">
            <v>815 特別支援学校</v>
          </cell>
          <cell r="R462" t="str">
            <v>業務</v>
          </cell>
          <cell r="S462" t="str">
            <v>81 学校教育</v>
          </cell>
        </row>
        <row r="463">
          <cell r="Q463" t="str">
            <v>816 高等教育機関</v>
          </cell>
          <cell r="R463" t="str">
            <v>業務</v>
          </cell>
          <cell r="S463" t="str">
            <v>81 学校教育</v>
          </cell>
        </row>
        <row r="464">
          <cell r="Q464" t="str">
            <v>817 専修学校，各種学校</v>
          </cell>
          <cell r="R464" t="str">
            <v>業務</v>
          </cell>
          <cell r="S464" t="str">
            <v>81 学校教育</v>
          </cell>
        </row>
        <row r="465">
          <cell r="Q465" t="str">
            <v>818 学校教育支援機関</v>
          </cell>
          <cell r="R465" t="str">
            <v>業務</v>
          </cell>
          <cell r="S465" t="str">
            <v>81 学校教育</v>
          </cell>
        </row>
        <row r="466">
          <cell r="Q466" t="str">
            <v>819 幼保連携型認定こども園</v>
          </cell>
          <cell r="R466" t="str">
            <v>業務</v>
          </cell>
          <cell r="S466" t="str">
            <v>81 学校教育</v>
          </cell>
        </row>
        <row r="467">
          <cell r="Q467" t="str">
            <v>820 管理，補助的経済活動を行う事業所（82その他の教育，学習支援業）</v>
          </cell>
          <cell r="R467" t="str">
            <v>業務</v>
          </cell>
          <cell r="S467" t="str">
            <v>82 その他の教育，学習支援業</v>
          </cell>
        </row>
        <row r="468">
          <cell r="Q468" t="str">
            <v>821 社会教育</v>
          </cell>
          <cell r="R468" t="str">
            <v>業務</v>
          </cell>
          <cell r="S468" t="str">
            <v>82 その他の教育，学習支援業</v>
          </cell>
        </row>
        <row r="469">
          <cell r="Q469" t="str">
            <v>822 職業・教育支援施設</v>
          </cell>
          <cell r="R469" t="str">
            <v>業務</v>
          </cell>
          <cell r="S469" t="str">
            <v>82 その他の教育，学習支援業</v>
          </cell>
        </row>
        <row r="470">
          <cell r="Q470" t="str">
            <v>823 学習塾</v>
          </cell>
          <cell r="R470" t="str">
            <v>業務</v>
          </cell>
          <cell r="S470" t="str">
            <v>82 その他の教育，学習支援業</v>
          </cell>
        </row>
        <row r="471">
          <cell r="Q471" t="str">
            <v>824 教養・技能教授業</v>
          </cell>
          <cell r="R471" t="str">
            <v>業務</v>
          </cell>
          <cell r="S471" t="str">
            <v>82 その他の教育，学習支援業</v>
          </cell>
        </row>
        <row r="472">
          <cell r="Q472" t="str">
            <v>829 他に分類されない教育，学習支援業</v>
          </cell>
          <cell r="R472" t="str">
            <v>業務</v>
          </cell>
          <cell r="S472" t="str">
            <v>82 その他の教育，学習支援業</v>
          </cell>
        </row>
        <row r="473">
          <cell r="Q473" t="str">
            <v>830 管理，補助的経済活動を行う事業所（83医療業）</v>
          </cell>
          <cell r="R473" t="str">
            <v>業務</v>
          </cell>
          <cell r="S473" t="str">
            <v>83 医療業</v>
          </cell>
        </row>
        <row r="474">
          <cell r="Q474" t="str">
            <v>831 病院</v>
          </cell>
          <cell r="R474" t="str">
            <v>業務</v>
          </cell>
          <cell r="S474" t="str">
            <v>83 医療業</v>
          </cell>
        </row>
        <row r="475">
          <cell r="Q475" t="str">
            <v>832 一般診療所</v>
          </cell>
          <cell r="R475" t="str">
            <v>業務</v>
          </cell>
          <cell r="S475" t="str">
            <v>83 医療業</v>
          </cell>
        </row>
        <row r="476">
          <cell r="Q476" t="str">
            <v>833 歯科診療所</v>
          </cell>
          <cell r="R476" t="str">
            <v>業務</v>
          </cell>
          <cell r="S476" t="str">
            <v>83 医療業</v>
          </cell>
        </row>
        <row r="477">
          <cell r="Q477" t="str">
            <v>834 助産・看護業</v>
          </cell>
          <cell r="R477" t="str">
            <v>業務</v>
          </cell>
          <cell r="S477" t="str">
            <v>83 医療業</v>
          </cell>
        </row>
        <row r="478">
          <cell r="Q478" t="str">
            <v>835 療術業</v>
          </cell>
          <cell r="R478" t="str">
            <v>業務</v>
          </cell>
          <cell r="S478" t="str">
            <v>83 医療業</v>
          </cell>
        </row>
        <row r="479">
          <cell r="Q479" t="str">
            <v>836 医療に附帯するサービス業</v>
          </cell>
          <cell r="R479" t="str">
            <v>業務</v>
          </cell>
          <cell r="S479" t="str">
            <v>83 医療業</v>
          </cell>
        </row>
        <row r="480">
          <cell r="Q480" t="str">
            <v>840 管理，補助的経済活動を行う事業所（84保健衛生）</v>
          </cell>
          <cell r="R480" t="str">
            <v>業務</v>
          </cell>
          <cell r="S480" t="str">
            <v>84 保健衛生</v>
          </cell>
        </row>
        <row r="481">
          <cell r="Q481" t="str">
            <v>841 保健所</v>
          </cell>
          <cell r="R481" t="str">
            <v>業務</v>
          </cell>
          <cell r="S481" t="str">
            <v>84 保健衛生</v>
          </cell>
        </row>
        <row r="482">
          <cell r="Q482" t="str">
            <v>842 健康相談施設</v>
          </cell>
          <cell r="R482" t="str">
            <v>業務</v>
          </cell>
          <cell r="S482" t="str">
            <v>84 保健衛生</v>
          </cell>
        </row>
        <row r="483">
          <cell r="Q483" t="str">
            <v>849 その他の保健衛生</v>
          </cell>
          <cell r="R483" t="str">
            <v>業務</v>
          </cell>
          <cell r="S483" t="str">
            <v>84 保健衛生</v>
          </cell>
        </row>
        <row r="484">
          <cell r="Q484" t="str">
            <v>850 管理，補助的経済活動を行う事業所（85社会保険・社会福祉・介護事業）</v>
          </cell>
          <cell r="R484" t="str">
            <v>業務</v>
          </cell>
          <cell r="S484" t="str">
            <v>85 社会保険・社会福祉・介護事業</v>
          </cell>
        </row>
        <row r="485">
          <cell r="Q485" t="str">
            <v>851 社会保険事業団体</v>
          </cell>
          <cell r="R485" t="str">
            <v>業務</v>
          </cell>
          <cell r="S485" t="str">
            <v>85 社会保険・社会福祉・介護事業</v>
          </cell>
        </row>
        <row r="486">
          <cell r="Q486" t="str">
            <v>852 福祉事務所</v>
          </cell>
          <cell r="R486" t="str">
            <v>業務</v>
          </cell>
          <cell r="S486" t="str">
            <v>85 社会保険・社会福祉・介護事業</v>
          </cell>
        </row>
        <row r="487">
          <cell r="Q487" t="str">
            <v>853 児童福祉事業</v>
          </cell>
          <cell r="R487" t="str">
            <v>業務</v>
          </cell>
          <cell r="S487" t="str">
            <v>85 社会保険・社会福祉・介護事業</v>
          </cell>
        </row>
        <row r="488">
          <cell r="Q488" t="str">
            <v>854 老人福祉・介護事業</v>
          </cell>
          <cell r="R488" t="str">
            <v>業務</v>
          </cell>
          <cell r="S488" t="str">
            <v>85 社会保険・社会福祉・介護事業</v>
          </cell>
        </row>
        <row r="489">
          <cell r="Q489" t="str">
            <v>855 障害者福祉事業</v>
          </cell>
          <cell r="R489" t="str">
            <v>業務</v>
          </cell>
          <cell r="S489" t="str">
            <v>85 社会保険・社会福祉・介護事業</v>
          </cell>
        </row>
        <row r="490">
          <cell r="Q490" t="str">
            <v>859 その他の社会保険・社会福祉・介護事業</v>
          </cell>
          <cell r="R490" t="str">
            <v>業務</v>
          </cell>
          <cell r="S490" t="str">
            <v>85 社会保険・社会福祉・介護事業</v>
          </cell>
        </row>
        <row r="491">
          <cell r="Q491" t="str">
            <v>860 管理，補助的経済活動を行う事業所（86郵便局）</v>
          </cell>
          <cell r="R491" t="str">
            <v>業務</v>
          </cell>
          <cell r="S491" t="str">
            <v>86 郵便局</v>
          </cell>
        </row>
        <row r="492">
          <cell r="Q492" t="str">
            <v>861 郵便局</v>
          </cell>
          <cell r="R492" t="str">
            <v>業務</v>
          </cell>
          <cell r="S492" t="str">
            <v>86 郵便局</v>
          </cell>
        </row>
        <row r="493">
          <cell r="Q493" t="str">
            <v>862 郵便局受託業</v>
          </cell>
          <cell r="R493" t="str">
            <v>業務</v>
          </cell>
          <cell r="S493" t="str">
            <v>86 郵便局</v>
          </cell>
        </row>
        <row r="494">
          <cell r="Q494" t="str">
            <v>870 管理，補助的経済活動を行う事業所（87協同組合）</v>
          </cell>
          <cell r="R494" t="str">
            <v>業務</v>
          </cell>
          <cell r="S494" t="str">
            <v>87 協同組合（他に分類されないもの）</v>
          </cell>
        </row>
        <row r="495">
          <cell r="Q495" t="str">
            <v>871 農林水産業協同組合（他に分類されないもの）</v>
          </cell>
          <cell r="R495" t="str">
            <v>業務</v>
          </cell>
          <cell r="S495" t="str">
            <v>87 協同組合（他に分類されないもの）</v>
          </cell>
        </row>
        <row r="496">
          <cell r="Q496" t="str">
            <v>872 事業協同組合（他に分類されないもの）</v>
          </cell>
          <cell r="R496" t="str">
            <v>業務</v>
          </cell>
          <cell r="S496" t="str">
            <v>87 協同組合（他に分類されないもの）</v>
          </cell>
        </row>
        <row r="497">
          <cell r="Q497" t="str">
            <v>880 管理，補助的経済活動を行う事業所（88廃棄物処理業）</v>
          </cell>
          <cell r="R497" t="str">
            <v>業務</v>
          </cell>
          <cell r="S497" t="str">
            <v>88 廃棄物処理業</v>
          </cell>
        </row>
        <row r="498">
          <cell r="Q498" t="str">
            <v>881 一般廃棄物処理業</v>
          </cell>
          <cell r="R498" t="str">
            <v>業務</v>
          </cell>
          <cell r="S498" t="str">
            <v>88 廃棄物処理業</v>
          </cell>
        </row>
        <row r="499">
          <cell r="Q499" t="str">
            <v>882 産業廃棄物処理業</v>
          </cell>
          <cell r="R499" t="str">
            <v>業務</v>
          </cell>
          <cell r="S499" t="str">
            <v>88 廃棄物処理業</v>
          </cell>
        </row>
        <row r="500">
          <cell r="Q500" t="str">
            <v>889 その他の廃棄物処理業</v>
          </cell>
          <cell r="R500" t="str">
            <v>業務</v>
          </cell>
          <cell r="S500" t="str">
            <v>88 廃棄物処理業</v>
          </cell>
        </row>
        <row r="501">
          <cell r="Q501" t="str">
            <v>890 管理，補助的経済活動を行う事業所（89自動車整備業）</v>
          </cell>
          <cell r="R501" t="str">
            <v>業務</v>
          </cell>
          <cell r="S501" t="str">
            <v>89 自動車整備業</v>
          </cell>
        </row>
        <row r="502">
          <cell r="Q502" t="str">
            <v>891 自動車整備業</v>
          </cell>
          <cell r="R502" t="str">
            <v>業務</v>
          </cell>
          <cell r="S502" t="str">
            <v>89 自動車整備業</v>
          </cell>
        </row>
        <row r="503">
          <cell r="Q503" t="str">
            <v>900 管理，補助的経済活動を行う事業所（90機械等修理業）</v>
          </cell>
          <cell r="R503" t="str">
            <v>業務</v>
          </cell>
          <cell r="S503" t="str">
            <v>90 機械等修理業（別掲を除く）</v>
          </cell>
        </row>
        <row r="504">
          <cell r="Q504" t="str">
            <v>901 機械修理業（電気機械器具を除く）</v>
          </cell>
          <cell r="R504" t="str">
            <v>業務</v>
          </cell>
          <cell r="S504" t="str">
            <v>90 機械等修理業（別掲を除く）</v>
          </cell>
        </row>
        <row r="505">
          <cell r="Q505" t="str">
            <v>902 電気機械器具修理業</v>
          </cell>
          <cell r="R505" t="str">
            <v>業務</v>
          </cell>
          <cell r="S505" t="str">
            <v>90 機械等修理業（別掲を除く）</v>
          </cell>
        </row>
        <row r="506">
          <cell r="Q506" t="str">
            <v>903 表具業</v>
          </cell>
          <cell r="R506" t="str">
            <v>業務</v>
          </cell>
          <cell r="S506" t="str">
            <v>90 機械等修理業（別掲を除く）</v>
          </cell>
        </row>
        <row r="507">
          <cell r="Q507" t="str">
            <v>909 その他の修理業</v>
          </cell>
          <cell r="R507" t="str">
            <v>業務</v>
          </cell>
          <cell r="S507" t="str">
            <v>90 機械等修理業（別掲を除く）</v>
          </cell>
        </row>
        <row r="508">
          <cell r="Q508" t="str">
            <v>910 管理，補助的経済活動を行う事業所（91職業紹介・労働者派遣業）</v>
          </cell>
          <cell r="R508" t="str">
            <v>業務</v>
          </cell>
          <cell r="S508" t="str">
            <v>91 職業紹介・労働者派遣業</v>
          </cell>
        </row>
        <row r="509">
          <cell r="Q509" t="str">
            <v>911 職業紹介業</v>
          </cell>
          <cell r="R509" t="str">
            <v>業務</v>
          </cell>
          <cell r="S509" t="str">
            <v>91 職業紹介・労働者派遣業</v>
          </cell>
        </row>
        <row r="510">
          <cell r="Q510" t="str">
            <v>912 労働者派遣業</v>
          </cell>
          <cell r="R510" t="str">
            <v>業務</v>
          </cell>
          <cell r="S510" t="str">
            <v>91 職業紹介・労働者派遣業</v>
          </cell>
        </row>
        <row r="511">
          <cell r="Q511" t="str">
            <v>920 管理，補助的経済活動を行う事業所（92その他の事業サービス業）</v>
          </cell>
          <cell r="R511" t="str">
            <v>業務</v>
          </cell>
          <cell r="S511" t="str">
            <v>92 その他の事業サービス業</v>
          </cell>
        </row>
        <row r="512">
          <cell r="Q512" t="str">
            <v>921 速記・ワープロ入力・複写業</v>
          </cell>
          <cell r="R512" t="str">
            <v>業務</v>
          </cell>
          <cell r="S512" t="str">
            <v>92 その他の事業サービス業</v>
          </cell>
        </row>
        <row r="513">
          <cell r="Q513" t="str">
            <v>922 建物サービス業</v>
          </cell>
          <cell r="R513" t="str">
            <v>業務</v>
          </cell>
          <cell r="S513" t="str">
            <v>92 その他の事業サービス業</v>
          </cell>
        </row>
        <row r="514">
          <cell r="Q514" t="str">
            <v>923 警備業</v>
          </cell>
          <cell r="R514" t="str">
            <v>業務</v>
          </cell>
          <cell r="S514" t="str">
            <v>92 その他の事業サービス業</v>
          </cell>
        </row>
        <row r="515">
          <cell r="Q515" t="str">
            <v>929 他に分類されない事業サービス業</v>
          </cell>
          <cell r="R515" t="str">
            <v>業務</v>
          </cell>
          <cell r="S515" t="str">
            <v>92 その他の事業サービス業</v>
          </cell>
        </row>
        <row r="516">
          <cell r="Q516" t="str">
            <v>931 経済団体</v>
          </cell>
          <cell r="R516" t="str">
            <v>業務</v>
          </cell>
          <cell r="S516" t="str">
            <v>93 政治・経済・文化団体</v>
          </cell>
        </row>
        <row r="517">
          <cell r="Q517" t="str">
            <v>932 労働団体</v>
          </cell>
          <cell r="R517" t="str">
            <v>業務</v>
          </cell>
          <cell r="S517" t="str">
            <v>93 政治・経済・文化団体</v>
          </cell>
        </row>
        <row r="518">
          <cell r="Q518" t="str">
            <v>933 学術・文化団体</v>
          </cell>
          <cell r="R518" t="str">
            <v>業務</v>
          </cell>
          <cell r="S518" t="str">
            <v>93 政治・経済・文化団体</v>
          </cell>
        </row>
        <row r="519">
          <cell r="Q519" t="str">
            <v>934 政治団体</v>
          </cell>
          <cell r="R519" t="str">
            <v>業務</v>
          </cell>
          <cell r="S519" t="str">
            <v>93 政治・経済・文化団体</v>
          </cell>
        </row>
        <row r="520">
          <cell r="Q520" t="str">
            <v>939 他に分類されない非営利的団体</v>
          </cell>
          <cell r="R520" t="str">
            <v>業務</v>
          </cell>
          <cell r="S520" t="str">
            <v>93 政治・経済・文化団体</v>
          </cell>
        </row>
        <row r="521">
          <cell r="Q521" t="str">
            <v>941 神道系宗教</v>
          </cell>
          <cell r="R521" t="str">
            <v>業務</v>
          </cell>
          <cell r="S521" t="str">
            <v>94 宗教</v>
          </cell>
        </row>
        <row r="522">
          <cell r="Q522" t="str">
            <v>942 仏教系宗教</v>
          </cell>
          <cell r="R522" t="str">
            <v>業務</v>
          </cell>
          <cell r="S522" t="str">
            <v>94 宗教</v>
          </cell>
        </row>
        <row r="523">
          <cell r="Q523" t="str">
            <v>943 キリスト教系宗教</v>
          </cell>
          <cell r="R523" t="str">
            <v>業務</v>
          </cell>
          <cell r="S523" t="str">
            <v>94 宗教</v>
          </cell>
        </row>
        <row r="524">
          <cell r="Q524" t="str">
            <v>949 その他の宗教</v>
          </cell>
          <cell r="R524" t="str">
            <v>業務</v>
          </cell>
          <cell r="S524" t="str">
            <v>94 宗教</v>
          </cell>
        </row>
        <row r="525">
          <cell r="Q525" t="str">
            <v>950 管理，補助的経済活動を行う事業所（95その他のサービス業）</v>
          </cell>
          <cell r="R525" t="str">
            <v>業務</v>
          </cell>
          <cell r="S525" t="str">
            <v>95 その他のサービス業</v>
          </cell>
        </row>
        <row r="526">
          <cell r="Q526" t="str">
            <v>951 集会場</v>
          </cell>
          <cell r="R526" t="str">
            <v>業務</v>
          </cell>
          <cell r="S526" t="str">
            <v>95 その他のサービス業</v>
          </cell>
        </row>
        <row r="527">
          <cell r="Q527" t="str">
            <v>952 と畜場</v>
          </cell>
          <cell r="R527" t="str">
            <v>業務</v>
          </cell>
          <cell r="S527" t="str">
            <v>95 その他のサービス業</v>
          </cell>
        </row>
        <row r="528">
          <cell r="Q528" t="str">
            <v>959 他に分類されないサービス業</v>
          </cell>
          <cell r="R528" t="str">
            <v>業務</v>
          </cell>
          <cell r="S528" t="str">
            <v>95 その他のサービス業</v>
          </cell>
        </row>
        <row r="529">
          <cell r="Q529" t="str">
            <v>961 外国公館</v>
          </cell>
          <cell r="R529" t="str">
            <v>業務</v>
          </cell>
          <cell r="S529" t="str">
            <v>96 外国公務</v>
          </cell>
        </row>
        <row r="530">
          <cell r="Q530" t="str">
            <v>969 その他の外国公務</v>
          </cell>
          <cell r="R530" t="str">
            <v>業務</v>
          </cell>
          <cell r="S530" t="str">
            <v>96 外国公務</v>
          </cell>
        </row>
        <row r="531">
          <cell r="Q531" t="str">
            <v>971 立法機関</v>
          </cell>
          <cell r="R531" t="str">
            <v>業務</v>
          </cell>
          <cell r="S531" t="str">
            <v>97 国家公務</v>
          </cell>
        </row>
        <row r="532">
          <cell r="Q532" t="str">
            <v>972 司法機関</v>
          </cell>
          <cell r="R532" t="str">
            <v>業務</v>
          </cell>
          <cell r="S532" t="str">
            <v>97 国家公務</v>
          </cell>
        </row>
        <row r="533">
          <cell r="Q533" t="str">
            <v>973 行政機関</v>
          </cell>
          <cell r="R533" t="str">
            <v>業務</v>
          </cell>
          <cell r="S533" t="str">
            <v>97 国家公務</v>
          </cell>
        </row>
        <row r="534">
          <cell r="Q534" t="str">
            <v>981 都道府県機関</v>
          </cell>
          <cell r="R534" t="str">
            <v>業務</v>
          </cell>
          <cell r="S534" t="str">
            <v>98 地方公務</v>
          </cell>
        </row>
        <row r="535">
          <cell r="Q535" t="str">
            <v>982 市町村機関</v>
          </cell>
          <cell r="R535" t="str">
            <v>業務</v>
          </cell>
          <cell r="S535" t="str">
            <v>98 地方公務</v>
          </cell>
        </row>
        <row r="536">
          <cell r="Q536" t="str">
            <v>999 分類不能の産業</v>
          </cell>
          <cell r="R536" t="str">
            <v>業務</v>
          </cell>
          <cell r="S536" t="str">
            <v>99 分類不能の産業</v>
          </cell>
        </row>
      </sheetData>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B6495-CC72-47DC-97F6-6E7B9C1F422C}">
  <sheetPr>
    <tabColor theme="5" tint="-0.249977111117893"/>
    <pageSetUpPr fitToPage="1"/>
  </sheetPr>
  <dimension ref="A1:O54"/>
  <sheetViews>
    <sheetView tabSelected="1" zoomScaleNormal="100" zoomScaleSheetLayoutView="100" workbookViewId="0">
      <selection activeCell="A180" sqref="A180"/>
    </sheetView>
  </sheetViews>
  <sheetFormatPr defaultColWidth="9" defaultRowHeight="19.5"/>
  <cols>
    <col min="1" max="16384" width="9" style="164"/>
  </cols>
  <sheetData>
    <row r="1" spans="1:13" ht="32.25" customHeight="1">
      <c r="A1" s="196"/>
      <c r="B1" s="196"/>
      <c r="C1" s="196"/>
      <c r="D1" s="196"/>
      <c r="E1" s="196"/>
      <c r="F1" s="196"/>
      <c r="G1" s="196"/>
      <c r="H1" s="196"/>
      <c r="I1" s="196"/>
      <c r="J1" s="196"/>
      <c r="K1" s="196"/>
    </row>
    <row r="4" spans="1:13">
      <c r="L4" s="165"/>
    </row>
    <row r="5" spans="1:13">
      <c r="M5" s="166"/>
    </row>
    <row r="7" spans="1:13">
      <c r="G7" s="164" t="s">
        <v>30</v>
      </c>
    </row>
    <row r="31" spans="15:15">
      <c r="O31" s="166"/>
    </row>
    <row r="36" spans="1:15">
      <c r="N36" s="167"/>
    </row>
    <row r="37" spans="1:15">
      <c r="N37" s="167"/>
    </row>
    <row r="41" spans="1:15">
      <c r="A41" s="168"/>
    </row>
    <row r="45" spans="1:15">
      <c r="O45" s="164" t="s">
        <v>94</v>
      </c>
    </row>
    <row r="54" spans="2:9">
      <c r="B54" s="169" t="s">
        <v>166</v>
      </c>
      <c r="I54" s="170" t="s">
        <v>100</v>
      </c>
    </row>
  </sheetData>
  <sheetProtection algorithmName="SHA-512" hashValue="K2B4HAWigcSmmPhR67fyHJnbkBnEGQsqZswqqm+NjBMtut08e589NNRZLKgKNaxoSfgIcras4hYCqqfHRPutHw==" saltValue="YvmOHju9M422EJxQMmn65A==" spinCount="100000" sheet="1" objects="1" scenarios="1" selectLockedCells="1"/>
  <mergeCells count="1">
    <mergeCell ref="A1:K1"/>
  </mergeCells>
  <phoneticPr fontId="2"/>
  <printOptions horizontalCentered="1"/>
  <pageMargins left="0.23622047244094491" right="0.23622047244094491" top="0.35433070866141736" bottom="0.15748031496062992"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86529-9BD8-4159-B852-5A5205A83075}">
  <sheetPr>
    <tabColor theme="5" tint="-0.249977111117893"/>
    <pageSetUpPr fitToPage="1"/>
  </sheetPr>
  <dimension ref="A1:S40"/>
  <sheetViews>
    <sheetView topLeftCell="A11" zoomScaleNormal="100" zoomScaleSheetLayoutView="100" workbookViewId="0">
      <selection activeCell="L25" sqref="L25:M25"/>
    </sheetView>
  </sheetViews>
  <sheetFormatPr defaultColWidth="9" defaultRowHeight="18.75"/>
  <cols>
    <col min="1" max="1" width="7.625" style="7" customWidth="1"/>
    <col min="2" max="10" width="8.75" style="7" customWidth="1"/>
    <col min="11" max="11" width="7.625" style="7" customWidth="1"/>
    <col min="12" max="13" width="8.75" style="7" customWidth="1"/>
    <col min="14" max="16384" width="9" style="7"/>
  </cols>
  <sheetData>
    <row r="1" spans="1:19" ht="27" customHeight="1">
      <c r="A1" s="224"/>
      <c r="B1" s="224"/>
      <c r="C1" s="224"/>
      <c r="D1" s="224"/>
      <c r="E1" s="224"/>
      <c r="F1" s="224"/>
      <c r="G1" s="224"/>
      <c r="H1" s="224"/>
      <c r="I1" s="224"/>
      <c r="J1" s="224"/>
      <c r="K1" s="224"/>
      <c r="L1" s="224"/>
      <c r="M1" s="224"/>
    </row>
    <row r="2" spans="1:19">
      <c r="A2" s="225" t="s">
        <v>113</v>
      </c>
      <c r="B2" s="225"/>
      <c r="C2" s="225"/>
      <c r="D2" s="225"/>
      <c r="E2" s="225"/>
      <c r="F2" s="225"/>
      <c r="G2" s="225"/>
      <c r="H2" s="225"/>
      <c r="I2" s="225"/>
      <c r="J2" s="225"/>
      <c r="K2" s="225"/>
      <c r="L2" s="225"/>
      <c r="M2" s="225"/>
    </row>
    <row r="3" spans="1:19" ht="6" customHeight="1"/>
    <row r="4" spans="1:19" ht="19.149999999999999" customHeight="1">
      <c r="A4" s="237" t="s">
        <v>138</v>
      </c>
      <c r="B4" s="226" t="s">
        <v>107</v>
      </c>
      <c r="C4" s="227"/>
      <c r="D4" s="227"/>
      <c r="E4" s="227"/>
      <c r="F4" s="227"/>
      <c r="G4" s="227"/>
      <c r="H4" s="227"/>
      <c r="I4" s="227"/>
      <c r="J4" s="228"/>
      <c r="K4" s="232" t="s">
        <v>17</v>
      </c>
      <c r="L4" s="239" t="s">
        <v>170</v>
      </c>
      <c r="M4" s="240"/>
      <c r="O4" s="173"/>
    </row>
    <row r="5" spans="1:19" ht="19.149999999999999" customHeight="1">
      <c r="A5" s="238"/>
      <c r="B5" s="229"/>
      <c r="C5" s="230"/>
      <c r="D5" s="230"/>
      <c r="E5" s="230"/>
      <c r="F5" s="230"/>
      <c r="G5" s="230"/>
      <c r="H5" s="230"/>
      <c r="I5" s="230"/>
      <c r="J5" s="231"/>
      <c r="K5" s="233"/>
      <c r="L5" s="241"/>
      <c r="M5" s="242"/>
      <c r="O5" s="173"/>
    </row>
    <row r="6" spans="1:19" ht="18" customHeight="1">
      <c r="A6" s="214" t="s">
        <v>108</v>
      </c>
      <c r="B6" s="214"/>
      <c r="C6" s="214"/>
      <c r="D6" s="214"/>
      <c r="E6" s="214"/>
      <c r="F6" s="214"/>
      <c r="G6" s="214"/>
      <c r="H6" s="214"/>
      <c r="I6" s="214"/>
      <c r="J6" s="214"/>
      <c r="K6" s="214"/>
      <c r="L6" s="214"/>
      <c r="M6" s="214"/>
    </row>
    <row r="7" spans="1:19" ht="18" customHeight="1">
      <c r="A7" s="214" t="s">
        <v>137</v>
      </c>
      <c r="B7" s="214"/>
      <c r="C7" s="214"/>
      <c r="D7" s="214"/>
      <c r="E7" s="214"/>
      <c r="F7" s="214"/>
      <c r="G7" s="214"/>
      <c r="H7" s="214"/>
      <c r="I7" s="214"/>
      <c r="J7" s="214"/>
      <c r="K7" s="214"/>
      <c r="L7" s="214"/>
      <c r="M7" s="214"/>
    </row>
    <row r="8" spans="1:19" ht="4.5" customHeight="1"/>
    <row r="9" spans="1:19" ht="19.149999999999999" customHeight="1">
      <c r="A9" s="236">
        <v>2</v>
      </c>
      <c r="B9" s="174" t="s">
        <v>116</v>
      </c>
      <c r="C9" s="175"/>
      <c r="D9" s="175"/>
      <c r="E9" s="175"/>
      <c r="F9" s="175"/>
      <c r="G9" s="175"/>
      <c r="H9" s="175"/>
      <c r="I9" s="175"/>
      <c r="J9" s="176"/>
      <c r="K9" s="232" t="s">
        <v>18</v>
      </c>
      <c r="L9" s="243"/>
      <c r="M9" s="244"/>
    </row>
    <row r="10" spans="1:19" ht="19.149999999999999" customHeight="1">
      <c r="A10" s="221"/>
      <c r="B10" s="177" t="s">
        <v>109</v>
      </c>
      <c r="C10" s="178"/>
      <c r="D10" s="178"/>
      <c r="E10" s="178"/>
      <c r="F10" s="178"/>
      <c r="G10" s="178"/>
      <c r="H10" s="178"/>
      <c r="I10" s="178"/>
      <c r="K10" s="233"/>
      <c r="L10" s="234" t="str">
        <f>IFERROR(VLOOKUP(L4,燃料データ_新!A2:'燃料データ_新'!E15,4,FALSE),"")</f>
        <v/>
      </c>
      <c r="M10" s="235"/>
    </row>
    <row r="11" spans="1:19" ht="18" customHeight="1">
      <c r="A11" s="245" t="s">
        <v>105</v>
      </c>
      <c r="B11" s="245"/>
      <c r="C11" s="245"/>
      <c r="D11" s="245"/>
      <c r="E11" s="245"/>
      <c r="F11" s="245"/>
      <c r="G11" s="245"/>
      <c r="H11" s="245"/>
      <c r="I11" s="245"/>
      <c r="J11" s="245"/>
      <c r="K11" s="245"/>
      <c r="L11" s="245"/>
    </row>
    <row r="12" spans="1:19" ht="18" customHeight="1">
      <c r="A12" s="248" t="s">
        <v>106</v>
      </c>
      <c r="B12" s="248"/>
      <c r="C12" s="248"/>
      <c r="D12" s="248"/>
      <c r="E12" s="248"/>
      <c r="F12" s="248"/>
      <c r="G12" s="248"/>
      <c r="H12" s="248"/>
      <c r="I12" s="248"/>
      <c r="J12" s="248"/>
      <c r="K12" s="248"/>
      <c r="L12" s="248"/>
      <c r="O12" s="180"/>
    </row>
    <row r="13" spans="1:19" ht="4.5" customHeight="1">
      <c r="A13" s="179"/>
      <c r="B13" s="179"/>
      <c r="C13" s="179"/>
      <c r="D13" s="179"/>
      <c r="E13" s="179"/>
      <c r="F13" s="179"/>
      <c r="G13" s="179"/>
      <c r="H13" s="179"/>
      <c r="I13" s="179"/>
      <c r="J13" s="181"/>
      <c r="K13" s="179"/>
      <c r="L13" s="179"/>
    </row>
    <row r="14" spans="1:19" ht="19.5" customHeight="1">
      <c r="A14" s="236">
        <v>3</v>
      </c>
      <c r="B14" s="171" t="s">
        <v>95</v>
      </c>
      <c r="C14" s="175"/>
      <c r="D14" s="175"/>
      <c r="E14" s="175"/>
      <c r="F14" s="175"/>
      <c r="G14" s="175"/>
      <c r="H14" s="175"/>
      <c r="I14" s="175"/>
      <c r="K14" s="232" t="s">
        <v>18</v>
      </c>
      <c r="L14" s="287" t="str">
        <f>IFERROR('3 平均効率計算シート'!N3,"")</f>
        <v/>
      </c>
      <c r="M14" s="288"/>
      <c r="N14" s="182"/>
      <c r="O14" s="146"/>
      <c r="P14" s="183"/>
      <c r="R14" s="256"/>
      <c r="S14" s="256"/>
    </row>
    <row r="15" spans="1:19" ht="19.5" customHeight="1">
      <c r="A15" s="206"/>
      <c r="B15" s="253" t="s">
        <v>155</v>
      </c>
      <c r="C15" s="254"/>
      <c r="D15" s="254"/>
      <c r="E15" s="254"/>
      <c r="F15" s="254"/>
      <c r="G15" s="254"/>
      <c r="H15" s="254"/>
      <c r="I15" s="254"/>
      <c r="J15" s="255"/>
      <c r="K15" s="232"/>
      <c r="L15" s="267" t="s">
        <v>156</v>
      </c>
      <c r="M15" s="268"/>
      <c r="N15" s="182"/>
      <c r="O15" s="146"/>
      <c r="P15" s="183"/>
      <c r="R15" s="147"/>
      <c r="S15" s="147"/>
    </row>
    <row r="16" spans="1:19" ht="18" customHeight="1">
      <c r="A16" s="246" t="s">
        <v>110</v>
      </c>
      <c r="B16" s="246"/>
      <c r="C16" s="246"/>
      <c r="D16" s="246"/>
      <c r="E16" s="246"/>
      <c r="F16" s="246"/>
      <c r="G16" s="246"/>
      <c r="H16" s="246"/>
      <c r="I16" s="246"/>
      <c r="J16" s="246"/>
      <c r="K16" s="246"/>
      <c r="L16" s="247"/>
      <c r="O16" s="180"/>
      <c r="P16" s="184"/>
    </row>
    <row r="17" spans="1:19" ht="4.5" customHeight="1">
      <c r="O17" s="180"/>
    </row>
    <row r="18" spans="1:19" ht="38.450000000000003" customHeight="1">
      <c r="A18" s="185">
        <v>4</v>
      </c>
      <c r="B18" s="186" t="s">
        <v>96</v>
      </c>
      <c r="C18" s="187"/>
      <c r="D18" s="187"/>
      <c r="E18" s="187"/>
      <c r="F18" s="187"/>
      <c r="G18" s="187"/>
      <c r="H18" s="187"/>
      <c r="I18" s="187"/>
      <c r="J18" s="188"/>
      <c r="K18" s="172" t="s">
        <v>17</v>
      </c>
      <c r="L18" s="249" t="s">
        <v>170</v>
      </c>
      <c r="M18" s="250"/>
      <c r="O18" s="180"/>
    </row>
    <row r="19" spans="1:19" ht="6.75" customHeight="1">
      <c r="O19" s="180"/>
    </row>
    <row r="20" spans="1:19" ht="19.5" customHeight="1">
      <c r="A20" s="236">
        <v>5</v>
      </c>
      <c r="B20" s="174" t="s">
        <v>97</v>
      </c>
      <c r="C20" s="175"/>
      <c r="D20" s="175"/>
      <c r="E20" s="175"/>
      <c r="F20" s="175"/>
      <c r="G20" s="175"/>
      <c r="H20" s="175"/>
      <c r="I20" s="175"/>
      <c r="J20" s="176"/>
      <c r="K20" s="232" t="s">
        <v>18</v>
      </c>
      <c r="L20" s="289" t="str">
        <f>IFERROR('3 平均効率計算シート'!N7,"")</f>
        <v/>
      </c>
      <c r="M20" s="290"/>
      <c r="N20" s="69"/>
      <c r="O20" s="146"/>
      <c r="P20" s="189"/>
      <c r="R20" s="257"/>
      <c r="S20" s="257"/>
    </row>
    <row r="21" spans="1:19" ht="19.5" customHeight="1">
      <c r="A21" s="206"/>
      <c r="B21" s="213" t="s">
        <v>157</v>
      </c>
      <c r="C21" s="214"/>
      <c r="D21" s="214"/>
      <c r="E21" s="214"/>
      <c r="F21" s="214"/>
      <c r="G21" s="214"/>
      <c r="H21" s="214"/>
      <c r="I21" s="214"/>
      <c r="J21" s="215"/>
      <c r="K21" s="232"/>
      <c r="L21" s="251" t="s">
        <v>158</v>
      </c>
      <c r="M21" s="252"/>
      <c r="N21" s="69"/>
      <c r="O21" s="146"/>
      <c r="P21" s="189"/>
      <c r="R21" s="190"/>
      <c r="S21" s="190"/>
    </row>
    <row r="22" spans="1:19" ht="18" customHeight="1">
      <c r="A22" s="204" t="s">
        <v>111</v>
      </c>
      <c r="B22" s="204"/>
      <c r="C22" s="204"/>
      <c r="D22" s="204"/>
      <c r="E22" s="204"/>
      <c r="F22" s="204"/>
      <c r="G22" s="204"/>
      <c r="H22" s="204"/>
      <c r="I22" s="204"/>
      <c r="J22" s="204"/>
      <c r="K22" s="204"/>
      <c r="L22" s="248"/>
      <c r="M22" s="10"/>
      <c r="O22" s="180"/>
      <c r="P22" s="184"/>
    </row>
    <row r="23" spans="1:19" ht="4.5" customHeight="1">
      <c r="O23" s="180"/>
    </row>
    <row r="24" spans="1:19" ht="30" customHeight="1">
      <c r="A24" s="197">
        <v>6</v>
      </c>
      <c r="B24" s="191" t="s">
        <v>114</v>
      </c>
      <c r="C24" s="192"/>
      <c r="D24" s="192"/>
      <c r="E24" s="192"/>
      <c r="F24" s="192"/>
      <c r="G24" s="192"/>
      <c r="H24" s="192"/>
      <c r="I24" s="199" t="str">
        <f>IFERROR(VLOOKUP(L4,燃料データ_新!A2:I14,9,FALSE),"")</f>
        <v/>
      </c>
      <c r="J24" s="200"/>
      <c r="K24" s="172" t="s">
        <v>18</v>
      </c>
      <c r="L24" s="265"/>
      <c r="M24" s="266"/>
      <c r="O24" s="193" t="str">
        <f>IFERROR(VLOOKUP(L4,#REF!,2,FALSE),"")</f>
        <v/>
      </c>
    </row>
    <row r="25" spans="1:19" ht="30" customHeight="1">
      <c r="A25" s="198"/>
      <c r="B25" s="191" t="s">
        <v>115</v>
      </c>
      <c r="C25" s="192"/>
      <c r="D25" s="192"/>
      <c r="E25" s="192"/>
      <c r="F25" s="192"/>
      <c r="G25" s="192"/>
      <c r="H25" s="192"/>
      <c r="I25" s="199" t="str">
        <f>IFERROR(VLOOKUP(L18,燃料データ_新!A2:I14,9,FALSE),"")</f>
        <v/>
      </c>
      <c r="J25" s="200"/>
      <c r="K25" s="172" t="s">
        <v>18</v>
      </c>
      <c r="L25" s="265"/>
      <c r="M25" s="266"/>
      <c r="O25" s="193" t="str">
        <f>IFERROR(VLOOKUP(L18,#REF!,2,FALSE),"")</f>
        <v/>
      </c>
    </row>
    <row r="26" spans="1:19" ht="19.5" customHeight="1">
      <c r="A26" s="204"/>
      <c r="B26" s="204"/>
      <c r="C26" s="204"/>
      <c r="D26" s="204"/>
      <c r="E26" s="204"/>
      <c r="F26" s="204"/>
      <c r="G26" s="204"/>
      <c r="H26" s="204"/>
      <c r="I26" s="204"/>
      <c r="J26" s="204"/>
      <c r="K26" s="204"/>
      <c r="L26" s="204"/>
    </row>
    <row r="27" spans="1:19" ht="20.25" customHeight="1">
      <c r="A27" s="179"/>
    </row>
    <row r="28" spans="1:19" ht="25.5" customHeight="1"/>
    <row r="29" spans="1:19" ht="25.5" customHeight="1"/>
    <row r="30" spans="1:19" ht="25.5" customHeight="1">
      <c r="I30" s="2"/>
      <c r="J30" s="2"/>
      <c r="K30" s="2"/>
      <c r="L30" s="2"/>
    </row>
    <row r="31" spans="1:19" ht="30" customHeight="1">
      <c r="D31" s="211" t="s">
        <v>26</v>
      </c>
      <c r="E31" s="211"/>
      <c r="F31" s="211"/>
      <c r="G31" s="211" t="s">
        <v>24</v>
      </c>
      <c r="H31" s="211"/>
      <c r="I31" s="211" t="s">
        <v>6</v>
      </c>
      <c r="J31" s="211"/>
    </row>
    <row r="32" spans="1:19" ht="30" customHeight="1">
      <c r="D32" s="211" t="s">
        <v>98</v>
      </c>
      <c r="E32" s="211"/>
      <c r="F32" s="211"/>
      <c r="G32" s="258" t="str">
        <f>L14</f>
        <v/>
      </c>
      <c r="H32" s="258"/>
      <c r="I32" s="258" t="str">
        <f>L20</f>
        <v/>
      </c>
      <c r="J32" s="258"/>
    </row>
    <row r="33" spans="4:16" ht="30" customHeight="1">
      <c r="D33" s="211" t="s">
        <v>19</v>
      </c>
      <c r="E33" s="211"/>
      <c r="F33" s="211"/>
      <c r="G33" s="205" t="str">
        <f>IF(L4=0,"",L4)</f>
        <v>　</v>
      </c>
      <c r="H33" s="205"/>
      <c r="I33" s="205" t="str">
        <f>IF(L18=0,"",L18)</f>
        <v>　</v>
      </c>
      <c r="J33" s="205"/>
    </row>
    <row r="34" spans="4:16" ht="30" customHeight="1" thickBot="1">
      <c r="D34" s="206" t="s">
        <v>159</v>
      </c>
      <c r="E34" s="206"/>
      <c r="F34" s="206"/>
      <c r="G34" s="209" t="str">
        <f>IFERROR(VLOOKUP(G33,燃料データ_新!$A$2:$B$14,2,FALSE),"")</f>
        <v/>
      </c>
      <c r="H34" s="210"/>
      <c r="I34" s="209" t="str">
        <f>IFERROR(VLOOKUP(I33,燃料データ_新!$A$2:$B$14,2,FALSE),"")</f>
        <v/>
      </c>
      <c r="J34" s="210"/>
    </row>
    <row r="35" spans="4:16" ht="30" customHeight="1">
      <c r="D35" s="219" t="s">
        <v>20</v>
      </c>
      <c r="E35" s="219"/>
      <c r="F35" s="219"/>
      <c r="G35" s="263" t="str">
        <f>IFERROR(燃料データ_新!H21,"")</f>
        <v/>
      </c>
      <c r="H35" s="264"/>
      <c r="I35" s="263" t="str">
        <f>IFERROR(燃料データ_新!H28,"")</f>
        <v/>
      </c>
      <c r="J35" s="264"/>
    </row>
    <row r="36" spans="4:16" ht="22.15" customHeight="1" thickBot="1">
      <c r="D36" s="220"/>
      <c r="E36" s="220"/>
      <c r="F36" s="220"/>
      <c r="G36" s="259" t="str">
        <f>IFERROR(VLOOKUP(L4,燃料データ_新!A20:F28,4,FALSE),"")</f>
        <v/>
      </c>
      <c r="H36" s="260"/>
      <c r="I36" s="261" t="str">
        <f>IFERROR(VLOOKUP(L18,燃料データ_新!$A$2:$E$15,4,FALSE),"")</f>
        <v/>
      </c>
      <c r="J36" s="262"/>
    </row>
    <row r="37" spans="4:16" ht="30" customHeight="1">
      <c r="D37" s="221" t="s">
        <v>93</v>
      </c>
      <c r="E37" s="221"/>
      <c r="F37" s="221"/>
      <c r="G37" s="222" t="str">
        <f>IFERROR(燃料データ_新!H32,"")</f>
        <v/>
      </c>
      <c r="H37" s="223"/>
      <c r="I37" s="222" t="str">
        <f>IFERROR(燃料データ_新!H35,"")</f>
        <v/>
      </c>
      <c r="J37" s="223"/>
      <c r="P37"/>
    </row>
    <row r="38" spans="4:16" ht="30" customHeight="1">
      <c r="D38" s="211" t="s">
        <v>73</v>
      </c>
      <c r="E38" s="211"/>
      <c r="F38" s="211"/>
      <c r="G38" s="218"/>
      <c r="H38" s="218"/>
      <c r="I38" s="217" t="str">
        <f>IFERROR((G37-I37),"")</f>
        <v/>
      </c>
      <c r="J38" s="217"/>
      <c r="L38" s="194" t="s">
        <v>33</v>
      </c>
      <c r="M38" s="195" t="str">
        <f>IFERROR((I38/G37*100),"")</f>
        <v/>
      </c>
      <c r="P38"/>
    </row>
    <row r="39" spans="4:16" ht="30" customHeight="1">
      <c r="D39" s="201" t="s">
        <v>129</v>
      </c>
      <c r="E39" s="202"/>
      <c r="F39" s="203"/>
      <c r="G39" s="207" t="str">
        <f>IFERROR(燃料データ_新!H39,"")</f>
        <v/>
      </c>
      <c r="H39" s="208"/>
      <c r="I39" s="207" t="str">
        <f>IFERROR(燃料データ_新!H42,"")</f>
        <v/>
      </c>
      <c r="J39" s="208"/>
      <c r="L39" s="194" t="s">
        <v>32</v>
      </c>
      <c r="M39" s="195" t="str">
        <f>IFERROR((燃料データ_新!H39-燃料データ_新!H42)/(燃料データ_新!H39/100),"")</f>
        <v/>
      </c>
      <c r="P39"/>
    </row>
    <row r="40" spans="4:16" ht="30" customHeight="1">
      <c r="D40" s="201" t="s">
        <v>130</v>
      </c>
      <c r="E40" s="202"/>
      <c r="F40" s="203"/>
      <c r="G40" s="212" t="str">
        <f>IFERROR(燃料データ_新!K21,"")</f>
        <v/>
      </c>
      <c r="H40" s="212"/>
      <c r="I40" s="216" t="str">
        <f>IFERROR(燃料データ_新!K28,"")</f>
        <v/>
      </c>
      <c r="J40" s="216"/>
    </row>
  </sheetData>
  <sheetProtection algorithmName="SHA-512" hashValue="uWaDLm9X7KQ7fLRg3oggFuDGKhOETevLxTUY1CjMwJbEJBT9OJRtRmJ2/jfnHCQh99Sh/VYnxQt80pxTxDUi+w==" saltValue="TOQMGLfHuAsW3Cg8BvDvuA==" spinCount="100000" sheet="1" objects="1" scenarios="1" selectLockedCells="1"/>
  <mergeCells count="64">
    <mergeCell ref="R14:S14"/>
    <mergeCell ref="R20:S20"/>
    <mergeCell ref="G32:H32"/>
    <mergeCell ref="I32:J32"/>
    <mergeCell ref="G36:H36"/>
    <mergeCell ref="I36:J36"/>
    <mergeCell ref="I35:J35"/>
    <mergeCell ref="I34:J34"/>
    <mergeCell ref="G35:H35"/>
    <mergeCell ref="I31:J31"/>
    <mergeCell ref="L24:M24"/>
    <mergeCell ref="L25:M25"/>
    <mergeCell ref="L15:M15"/>
    <mergeCell ref="A11:L11"/>
    <mergeCell ref="A16:L16"/>
    <mergeCell ref="A22:L22"/>
    <mergeCell ref="A12:L12"/>
    <mergeCell ref="A14:A15"/>
    <mergeCell ref="L20:M20"/>
    <mergeCell ref="L18:M18"/>
    <mergeCell ref="K14:K15"/>
    <mergeCell ref="A20:A21"/>
    <mergeCell ref="K20:K21"/>
    <mergeCell ref="L14:M14"/>
    <mergeCell ref="L21:M21"/>
    <mergeCell ref="B15:J15"/>
    <mergeCell ref="A1:M1"/>
    <mergeCell ref="A2:M2"/>
    <mergeCell ref="B4:J5"/>
    <mergeCell ref="K4:K5"/>
    <mergeCell ref="K9:K10"/>
    <mergeCell ref="L10:M10"/>
    <mergeCell ref="A6:M6"/>
    <mergeCell ref="A7:M7"/>
    <mergeCell ref="A9:A10"/>
    <mergeCell ref="A4:A5"/>
    <mergeCell ref="L4:M5"/>
    <mergeCell ref="L9:M9"/>
    <mergeCell ref="G40:H40"/>
    <mergeCell ref="B21:J21"/>
    <mergeCell ref="D31:F31"/>
    <mergeCell ref="D32:F32"/>
    <mergeCell ref="D33:F33"/>
    <mergeCell ref="G31:H31"/>
    <mergeCell ref="G33:H33"/>
    <mergeCell ref="I40:J40"/>
    <mergeCell ref="I39:J39"/>
    <mergeCell ref="I38:J38"/>
    <mergeCell ref="G38:H38"/>
    <mergeCell ref="D35:F36"/>
    <mergeCell ref="D37:F37"/>
    <mergeCell ref="G37:H37"/>
    <mergeCell ref="I37:J37"/>
    <mergeCell ref="D40:F40"/>
    <mergeCell ref="A24:A25"/>
    <mergeCell ref="I24:J24"/>
    <mergeCell ref="I25:J25"/>
    <mergeCell ref="D39:F39"/>
    <mergeCell ref="A26:L26"/>
    <mergeCell ref="I33:J33"/>
    <mergeCell ref="D34:F34"/>
    <mergeCell ref="G39:H39"/>
    <mergeCell ref="G34:H34"/>
    <mergeCell ref="D38:F38"/>
  </mergeCells>
  <phoneticPr fontId="2"/>
  <dataValidations count="2">
    <dataValidation type="list" allowBlank="1" showInputMessage="1" showErrorMessage="1" sqref="L4:M5" xr:uid="{BA48E0F4-0224-406B-AFA1-BD60CDFF3417}">
      <formula1>",　,A重油,C重油,灯油,LPG(液),LPG(ガス),LNG,都市ガス(Nm3),都市ガス(m3),電気"</formula1>
    </dataValidation>
    <dataValidation type="list" allowBlank="1" showInputMessage="1" showErrorMessage="1" sqref="L18:M18" xr:uid="{FBB9E277-A213-485D-85DF-A43BA02B1BA5}">
      <formula1>",　,A重油,C重油,灯油,LPG,LNG,都市ガス,木質ペレット,電気"</formula1>
    </dataValidation>
  </dataValidations>
  <printOptions horizontalCentered="1"/>
  <pageMargins left="0.23622047244094491" right="0.23622047244094491" top="0.74803149606299213" bottom="0.55118110236220474" header="0.31496062992125984" footer="0.31496062992125984"/>
  <pageSetup paperSize="9" scale="81" orientation="portrait" r:id="rId1"/>
  <ignoredErrors>
    <ignoredError sqref="L14 L2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2DD76-9909-42E7-8FCA-75C91869E12A}">
  <sheetPr>
    <tabColor theme="9" tint="-0.499984740745262"/>
    <pageSetUpPr fitToPage="1"/>
  </sheetPr>
  <dimension ref="A1:N8"/>
  <sheetViews>
    <sheetView zoomScaleNormal="100" zoomScaleSheetLayoutView="100" workbookViewId="0">
      <selection activeCell="C3" sqref="C3"/>
    </sheetView>
  </sheetViews>
  <sheetFormatPr defaultColWidth="9" defaultRowHeight="18.75"/>
  <cols>
    <col min="13" max="14" width="10.75" bestFit="1" customWidth="1"/>
  </cols>
  <sheetData>
    <row r="1" spans="1:14" s="7" customFormat="1" ht="23.25" customHeight="1" thickBot="1">
      <c r="A1" s="149" t="s">
        <v>112</v>
      </c>
      <c r="M1" s="150"/>
    </row>
    <row r="2" spans="1:14" s="7" customFormat="1" ht="27" customHeight="1">
      <c r="A2" s="274" t="s">
        <v>103</v>
      </c>
      <c r="B2" s="274"/>
      <c r="C2" s="151" t="s">
        <v>62</v>
      </c>
      <c r="D2" s="151" t="s">
        <v>63</v>
      </c>
      <c r="E2" s="151" t="s">
        <v>64</v>
      </c>
      <c r="F2" s="151" t="s">
        <v>65</v>
      </c>
      <c r="G2" s="151" t="s">
        <v>66</v>
      </c>
      <c r="H2" s="151" t="s">
        <v>67</v>
      </c>
      <c r="I2" s="151" t="s">
        <v>68</v>
      </c>
      <c r="J2" s="151" t="s">
        <v>69</v>
      </c>
      <c r="K2" s="151" t="s">
        <v>70</v>
      </c>
      <c r="L2" s="152" t="s">
        <v>71</v>
      </c>
      <c r="M2" s="153" t="s">
        <v>72</v>
      </c>
      <c r="N2" s="154"/>
    </row>
    <row r="3" spans="1:14" s="7" customFormat="1" ht="27" customHeight="1">
      <c r="A3" s="269" t="s">
        <v>101</v>
      </c>
      <c r="B3" s="269"/>
      <c r="C3" s="65"/>
      <c r="D3" s="65"/>
      <c r="E3" s="65"/>
      <c r="F3" s="65"/>
      <c r="G3" s="65"/>
      <c r="H3" s="66"/>
      <c r="I3" s="65"/>
      <c r="J3" s="65"/>
      <c r="K3" s="65"/>
      <c r="L3" s="67"/>
      <c r="M3" s="270" t="str">
        <f>IFERROR((複数ボイラの平均効率算出方法!L20),"")</f>
        <v/>
      </c>
      <c r="N3" s="155" t="e">
        <f>M3*100</f>
        <v>#VALUE!</v>
      </c>
    </row>
    <row r="4" spans="1:14" s="7" customFormat="1" ht="27" customHeight="1" thickBot="1">
      <c r="A4" s="275" t="s">
        <v>102</v>
      </c>
      <c r="B4" s="276"/>
      <c r="C4" s="68"/>
      <c r="D4" s="68"/>
      <c r="E4" s="68"/>
      <c r="F4" s="68"/>
      <c r="G4" s="68"/>
      <c r="H4" s="68"/>
      <c r="I4" s="68"/>
      <c r="J4" s="68"/>
      <c r="K4" s="68"/>
      <c r="L4" s="68"/>
      <c r="M4" s="271"/>
      <c r="N4" s="154"/>
    </row>
    <row r="5" spans="1:14" s="7" customFormat="1" ht="18.75" customHeight="1" thickBot="1">
      <c r="A5" s="156"/>
      <c r="B5" s="156"/>
      <c r="C5" s="148"/>
      <c r="D5" s="148"/>
      <c r="E5" s="148"/>
      <c r="F5" s="148"/>
      <c r="G5" s="148"/>
      <c r="H5" s="148"/>
      <c r="I5" s="157"/>
      <c r="J5" s="157"/>
      <c r="K5" s="157"/>
      <c r="L5" s="157"/>
      <c r="M5" s="158"/>
      <c r="N5" s="154"/>
    </row>
    <row r="6" spans="1:14" s="7" customFormat="1" ht="27" customHeight="1">
      <c r="A6" s="277" t="s">
        <v>6</v>
      </c>
      <c r="B6" s="277"/>
      <c r="C6" s="159" t="s">
        <v>52</v>
      </c>
      <c r="D6" s="159" t="s">
        <v>53</v>
      </c>
      <c r="E6" s="159" t="s">
        <v>54</v>
      </c>
      <c r="F6" s="159" t="s">
        <v>55</v>
      </c>
      <c r="G6" s="159" t="s">
        <v>56</v>
      </c>
      <c r="H6" s="159" t="s">
        <v>57</v>
      </c>
      <c r="I6" s="159" t="s">
        <v>58</v>
      </c>
      <c r="J6" s="159" t="s">
        <v>59</v>
      </c>
      <c r="K6" s="159" t="s">
        <v>60</v>
      </c>
      <c r="L6" s="160" t="s">
        <v>61</v>
      </c>
      <c r="M6" s="153" t="s">
        <v>72</v>
      </c>
      <c r="N6" s="154"/>
    </row>
    <row r="7" spans="1:14" s="7" customFormat="1" ht="27" customHeight="1">
      <c r="A7" s="269" t="s">
        <v>101</v>
      </c>
      <c r="B7" s="269"/>
      <c r="C7" s="65"/>
      <c r="D7" s="65"/>
      <c r="E7" s="65"/>
      <c r="F7" s="65"/>
      <c r="G7" s="65"/>
      <c r="H7" s="65"/>
      <c r="I7" s="65"/>
      <c r="J7" s="65"/>
      <c r="K7" s="65"/>
      <c r="L7" s="67"/>
      <c r="M7" s="270" t="str">
        <f>IFERROR((複数ボイラの平均効率算出方法!L48),"")</f>
        <v/>
      </c>
      <c r="N7" s="155" t="e">
        <f>M7*100</f>
        <v>#VALUE!</v>
      </c>
    </row>
    <row r="8" spans="1:14" s="7" customFormat="1" ht="27" customHeight="1" thickBot="1">
      <c r="A8" s="272" t="s">
        <v>102</v>
      </c>
      <c r="B8" s="273"/>
      <c r="C8" s="65"/>
      <c r="D8" s="65"/>
      <c r="E8" s="65"/>
      <c r="F8" s="65"/>
      <c r="G8" s="65"/>
      <c r="H8" s="65"/>
      <c r="I8" s="65"/>
      <c r="J8" s="65"/>
      <c r="K8" s="65"/>
      <c r="L8" s="65"/>
      <c r="M8" s="271"/>
      <c r="N8" s="154"/>
    </row>
  </sheetData>
  <sheetProtection algorithmName="SHA-512" hashValue="rm1GmiooZEd0MJ93+lhfpwssmmTyDaYiwZEIhEBXbsn35cog8tFD7/LN74VgZN9s7cGU6m1eX55vVVa50o5/Fw==" saltValue="jntYhkKNfkQYRRSZPrWV+Q==" spinCount="100000" sheet="1" objects="1" scenarios="1" selectLockedCells="1"/>
  <mergeCells count="8">
    <mergeCell ref="A7:B7"/>
    <mergeCell ref="M7:M8"/>
    <mergeCell ref="A8:B8"/>
    <mergeCell ref="A2:B2"/>
    <mergeCell ref="A3:B3"/>
    <mergeCell ref="M3:M4"/>
    <mergeCell ref="A4:B4"/>
    <mergeCell ref="A6:B6"/>
  </mergeCells>
  <phoneticPr fontId="2"/>
  <pageMargins left="0.51181102362204722" right="0.31496062992125984"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B7FD-FC97-4389-8968-762DFB2C1424}">
  <sheetPr>
    <tabColor theme="9" tint="-0.499984740745262"/>
  </sheetPr>
  <dimension ref="A2:P57"/>
  <sheetViews>
    <sheetView view="pageBreakPreview" zoomScaleNormal="100" zoomScaleSheetLayoutView="100" workbookViewId="0">
      <selection activeCell="G12" sqref="G12"/>
    </sheetView>
  </sheetViews>
  <sheetFormatPr defaultColWidth="9" defaultRowHeight="18.75"/>
  <cols>
    <col min="1" max="2" width="10" style="1" bestFit="1" customWidth="1"/>
    <col min="3" max="3" width="10.5" style="1" bestFit="1" customWidth="1"/>
    <col min="4" max="5" width="9" style="1"/>
    <col min="6" max="6" width="9.625" style="1" bestFit="1" customWidth="1"/>
    <col min="7" max="8" width="9" style="1"/>
    <col min="9" max="9" width="10" style="1" bestFit="1" customWidth="1"/>
    <col min="10" max="10" width="9" style="1" customWidth="1"/>
    <col min="11" max="12" width="10" style="1" bestFit="1" customWidth="1"/>
    <col min="13" max="13" width="10" style="1" customWidth="1"/>
    <col min="14" max="16384" width="9" style="1"/>
  </cols>
  <sheetData>
    <row r="2" spans="1:15" ht="19.5">
      <c r="A2" s="20" t="s">
        <v>34</v>
      </c>
      <c r="B2" s="46" t="s">
        <v>21</v>
      </c>
      <c r="C2" s="52" t="s">
        <v>75</v>
      </c>
      <c r="D2" s="52" t="s">
        <v>85</v>
      </c>
      <c r="E2"/>
      <c r="F2" t="s">
        <v>74</v>
      </c>
      <c r="H2"/>
      <c r="I2"/>
      <c r="N2" s="1">
        <v>1</v>
      </c>
      <c r="O2" s="17" t="s">
        <v>35</v>
      </c>
    </row>
    <row r="3" spans="1:15" ht="19.5" customHeight="1">
      <c r="A3" s="18" t="s">
        <v>41</v>
      </c>
      <c r="B3" s="6">
        <f>'3 平均効率計算シート'!C4</f>
        <v>0</v>
      </c>
      <c r="C3" s="53">
        <f>B3/100</f>
        <v>0</v>
      </c>
      <c r="D3" s="5">
        <f>'3 平均効率計算シート'!C3</f>
        <v>0</v>
      </c>
      <c r="E3"/>
      <c r="F3" t="s">
        <v>84</v>
      </c>
      <c r="H3"/>
      <c r="I3"/>
      <c r="N3" s="1">
        <v>2</v>
      </c>
      <c r="O3" s="17" t="s">
        <v>36</v>
      </c>
    </row>
    <row r="4" spans="1:15" ht="19.5" customHeight="1">
      <c r="A4" s="18" t="s">
        <v>42</v>
      </c>
      <c r="B4" s="6">
        <f>'3 平均効率計算シート'!D4</f>
        <v>0</v>
      </c>
      <c r="C4" s="53">
        <f>B4/100</f>
        <v>0</v>
      </c>
      <c r="D4" s="5">
        <f>'3 平均効率計算シート'!D3</f>
        <v>0</v>
      </c>
      <c r="E4"/>
      <c r="G4"/>
      <c r="H4"/>
      <c r="I4"/>
      <c r="N4" s="1">
        <v>3</v>
      </c>
      <c r="O4" s="17" t="s">
        <v>37</v>
      </c>
    </row>
    <row r="5" spans="1:15" ht="19.5" customHeight="1">
      <c r="A5" s="18" t="s">
        <v>43</v>
      </c>
      <c r="B5" s="6">
        <f>'3 平均効率計算シート'!E4</f>
        <v>0</v>
      </c>
      <c r="C5" s="53">
        <f>B5/100</f>
        <v>0</v>
      </c>
      <c r="D5" s="5">
        <f>'3 平均効率計算シート'!E3</f>
        <v>0</v>
      </c>
      <c r="E5"/>
      <c r="G5"/>
      <c r="H5"/>
      <c r="I5"/>
      <c r="N5" s="1">
        <v>4</v>
      </c>
      <c r="O5" s="17" t="s">
        <v>38</v>
      </c>
    </row>
    <row r="6" spans="1:15" ht="19.5" customHeight="1">
      <c r="A6" s="18" t="s">
        <v>44</v>
      </c>
      <c r="B6" s="6">
        <f>'3 平均効率計算シート'!F4</f>
        <v>0</v>
      </c>
      <c r="C6" s="53">
        <f t="shared" ref="C6:C12" si="0">B6/100</f>
        <v>0</v>
      </c>
      <c r="D6" s="5">
        <f>'3 平均効率計算シート'!F3</f>
        <v>0</v>
      </c>
      <c r="E6"/>
      <c r="G6"/>
      <c r="H6"/>
      <c r="I6"/>
      <c r="K6" s="21"/>
      <c r="N6" s="1">
        <v>5</v>
      </c>
      <c r="O6" s="17" t="s">
        <v>39</v>
      </c>
    </row>
    <row r="7" spans="1:15" ht="19.5" customHeight="1">
      <c r="A7" s="18" t="s">
        <v>45</v>
      </c>
      <c r="B7" s="6">
        <f>'3 平均効率計算シート'!G4</f>
        <v>0</v>
      </c>
      <c r="C7" s="53">
        <f t="shared" si="0"/>
        <v>0</v>
      </c>
      <c r="D7" s="5">
        <f>'3 平均効率計算シート'!G3</f>
        <v>0</v>
      </c>
      <c r="E7"/>
      <c r="G7"/>
      <c r="H7"/>
      <c r="I7"/>
      <c r="K7" s="22"/>
      <c r="N7" s="1">
        <v>6</v>
      </c>
      <c r="O7" s="17" t="s">
        <v>40</v>
      </c>
    </row>
    <row r="8" spans="1:15" ht="19.5" customHeight="1">
      <c r="A8" s="18" t="s">
        <v>46</v>
      </c>
      <c r="B8" s="6">
        <f>'3 平均効率計算シート'!H4</f>
        <v>0</v>
      </c>
      <c r="C8" s="53">
        <f t="shared" si="0"/>
        <v>0</v>
      </c>
      <c r="D8" s="5">
        <f>'3 平均効率計算シート'!H3</f>
        <v>0</v>
      </c>
      <c r="E8"/>
      <c r="G8"/>
      <c r="H8"/>
      <c r="I8"/>
      <c r="K8" s="22"/>
    </row>
    <row r="9" spans="1:15" ht="19.5" customHeight="1">
      <c r="A9" s="18" t="s">
        <v>47</v>
      </c>
      <c r="B9" s="6">
        <f>'3 平均効率計算シート'!I4</f>
        <v>0</v>
      </c>
      <c r="C9" s="53">
        <f t="shared" si="0"/>
        <v>0</v>
      </c>
      <c r="D9" s="5">
        <f>'3 平均効率計算シート'!I3</f>
        <v>0</v>
      </c>
      <c r="E9"/>
      <c r="G9"/>
      <c r="H9"/>
      <c r="I9"/>
      <c r="K9" s="22"/>
    </row>
    <row r="10" spans="1:15" ht="19.5" customHeight="1">
      <c r="A10" s="18" t="s">
        <v>48</v>
      </c>
      <c r="B10" s="6">
        <f>'3 平均効率計算シート'!J4</f>
        <v>0</v>
      </c>
      <c r="C10" s="53">
        <f t="shared" si="0"/>
        <v>0</v>
      </c>
      <c r="D10" s="5">
        <f>'3 平均効率計算シート'!J3</f>
        <v>0</v>
      </c>
      <c r="E10"/>
      <c r="G10"/>
      <c r="H10"/>
      <c r="I10"/>
    </row>
    <row r="11" spans="1:15" ht="19.5" customHeight="1">
      <c r="A11" s="18" t="s">
        <v>49</v>
      </c>
      <c r="B11" s="6">
        <f>'3 平均効率計算シート'!K4</f>
        <v>0</v>
      </c>
      <c r="C11" s="53">
        <f t="shared" si="0"/>
        <v>0</v>
      </c>
      <c r="D11" s="5">
        <f>'3 平均効率計算シート'!K3</f>
        <v>0</v>
      </c>
      <c r="E11"/>
      <c r="G11"/>
      <c r="H11"/>
      <c r="I11"/>
      <c r="K11"/>
      <c r="L11" s="22"/>
      <c r="M11" s="22"/>
    </row>
    <row r="12" spans="1:15" ht="20.25" customHeight="1">
      <c r="A12" s="18" t="s">
        <v>71</v>
      </c>
      <c r="B12" s="6">
        <f>'3 平均効率計算シート'!L4</f>
        <v>0</v>
      </c>
      <c r="C12" s="53">
        <f t="shared" si="0"/>
        <v>0</v>
      </c>
      <c r="D12" s="5">
        <f>'3 平均効率計算シート'!L3</f>
        <v>0</v>
      </c>
      <c r="E12"/>
      <c r="G12"/>
      <c r="H12"/>
      <c r="I12"/>
    </row>
    <row r="13" spans="1:15" ht="20.25" customHeight="1">
      <c r="A13"/>
      <c r="B13"/>
      <c r="C13"/>
      <c r="D13"/>
      <c r="E13"/>
      <c r="F13"/>
      <c r="G13" s="23"/>
      <c r="I13"/>
      <c r="J13"/>
    </row>
    <row r="14" spans="1:15" ht="20.25" customHeight="1" thickBot="1">
      <c r="A14" s="11"/>
      <c r="B14" s="40"/>
      <c r="C14" s="40"/>
      <c r="D14" s="40"/>
      <c r="E14" s="3"/>
      <c r="G14" s="23"/>
      <c r="J14" s="24"/>
    </row>
    <row r="15" spans="1:15">
      <c r="A15" s="18" t="s">
        <v>41</v>
      </c>
      <c r="B15" s="18" t="s">
        <v>42</v>
      </c>
      <c r="C15" s="18" t="s">
        <v>43</v>
      </c>
      <c r="D15" s="18" t="s">
        <v>44</v>
      </c>
      <c r="E15" s="18" t="s">
        <v>45</v>
      </c>
      <c r="F15" s="18" t="s">
        <v>46</v>
      </c>
      <c r="G15" s="18" t="s">
        <v>47</v>
      </c>
      <c r="H15" s="18" t="s">
        <v>48</v>
      </c>
      <c r="I15" s="18" t="s">
        <v>49</v>
      </c>
      <c r="J15" s="28" t="s">
        <v>71</v>
      </c>
      <c r="K15" s="29" t="s">
        <v>50</v>
      </c>
    </row>
    <row r="16" spans="1:15">
      <c r="A16" s="55">
        <f>'3 平均効率計算シート'!C$3</f>
        <v>0</v>
      </c>
      <c r="B16" s="55">
        <f>'3 平均効率計算シート'!D$3</f>
        <v>0</v>
      </c>
      <c r="C16" s="55">
        <f>'3 平均効率計算シート'!E$3</f>
        <v>0</v>
      </c>
      <c r="D16" s="55">
        <f>'3 平均効率計算シート'!F$3</f>
        <v>0</v>
      </c>
      <c r="E16" s="55">
        <f>'3 平均効率計算シート'!G$3</f>
        <v>0</v>
      </c>
      <c r="F16" s="55">
        <f>'3 平均効率計算シート'!H$3</f>
        <v>0</v>
      </c>
      <c r="G16" s="55">
        <f>'3 平均効率計算シート'!I$3</f>
        <v>0</v>
      </c>
      <c r="H16" s="55">
        <f>'3 平均効率計算シート'!J$3</f>
        <v>0</v>
      </c>
      <c r="I16" s="55">
        <f>'3 平均効率計算シート'!K$3</f>
        <v>0</v>
      </c>
      <c r="J16" s="55">
        <f>'3 平均効率計算シート'!L$3</f>
        <v>0</v>
      </c>
      <c r="K16" s="30">
        <f>SUM(A16:J16)</f>
        <v>0</v>
      </c>
      <c r="M16" s="1" t="s">
        <v>86</v>
      </c>
    </row>
    <row r="17" spans="1:13" ht="19.5" thickBot="1">
      <c r="A17" s="27">
        <f>C3</f>
        <v>0</v>
      </c>
      <c r="B17" s="27">
        <f>C4</f>
        <v>0</v>
      </c>
      <c r="C17" s="27">
        <f>C5</f>
        <v>0</v>
      </c>
      <c r="D17" s="27">
        <f>C6</f>
        <v>0</v>
      </c>
      <c r="E17" s="27">
        <f>C7</f>
        <v>0</v>
      </c>
      <c r="F17" s="27">
        <f>C8</f>
        <v>0</v>
      </c>
      <c r="G17" s="27">
        <f>C9</f>
        <v>0</v>
      </c>
      <c r="H17" s="27">
        <f>C10</f>
        <v>0</v>
      </c>
      <c r="I17" s="27">
        <f>C11</f>
        <v>0</v>
      </c>
      <c r="J17" s="27">
        <f>C12</f>
        <v>0</v>
      </c>
      <c r="K17" s="31"/>
      <c r="L17" s="33"/>
      <c r="M17" s="33" t="s">
        <v>87</v>
      </c>
    </row>
    <row r="18" spans="1:13">
      <c r="A18" s="1">
        <f>A16*A17</f>
        <v>0</v>
      </c>
      <c r="B18" s="1">
        <f>B16*B17</f>
        <v>0</v>
      </c>
      <c r="C18" s="1">
        <f>C16*C17</f>
        <v>0</v>
      </c>
      <c r="D18" s="1">
        <f t="shared" ref="D18:J18" si="1">D16*D17</f>
        <v>0</v>
      </c>
      <c r="E18" s="1">
        <f t="shared" si="1"/>
        <v>0</v>
      </c>
      <c r="F18" s="1">
        <f t="shared" si="1"/>
        <v>0</v>
      </c>
      <c r="G18" s="1">
        <f t="shared" si="1"/>
        <v>0</v>
      </c>
      <c r="H18" s="1">
        <f t="shared" si="1"/>
        <v>0</v>
      </c>
      <c r="I18" s="1">
        <f t="shared" si="1"/>
        <v>0</v>
      </c>
      <c r="J18" s="1">
        <f t="shared" si="1"/>
        <v>0</v>
      </c>
    </row>
    <row r="19" spans="1:13" ht="19.5" thickBot="1">
      <c r="B19" s="1">
        <f>SUM(A18:B18)</f>
        <v>0</v>
      </c>
      <c r="C19" s="1">
        <f>SUM(A18:C18)</f>
        <v>0</v>
      </c>
      <c r="D19" s="1">
        <f>SUM(A18:D18)</f>
        <v>0</v>
      </c>
      <c r="E19" s="1">
        <f>SUM(A18:E18)</f>
        <v>0</v>
      </c>
      <c r="F19" s="1">
        <f>SUM(A18:F18)</f>
        <v>0</v>
      </c>
      <c r="G19" s="1">
        <f>SUM(A18:G18)</f>
        <v>0</v>
      </c>
      <c r="H19" s="1">
        <f>SUM(A18:H18)</f>
        <v>0</v>
      </c>
      <c r="I19" s="1">
        <f>SUM(A18:I18)</f>
        <v>0</v>
      </c>
      <c r="J19" s="1">
        <f>SUM(A18:J18)</f>
        <v>0</v>
      </c>
    </row>
    <row r="20" spans="1:13" ht="19.5" thickBot="1">
      <c r="A20" s="57" t="e">
        <f>A18/K16</f>
        <v>#DIV/0!</v>
      </c>
      <c r="B20" s="58" t="e">
        <f>B19/K16</f>
        <v>#DIV/0!</v>
      </c>
      <c r="C20" s="58" t="e">
        <f>C19/K16</f>
        <v>#DIV/0!</v>
      </c>
      <c r="D20" s="58" t="e">
        <f>D19/K16</f>
        <v>#DIV/0!</v>
      </c>
      <c r="E20" s="58" t="e">
        <f>E19/K16</f>
        <v>#DIV/0!</v>
      </c>
      <c r="F20" s="58" t="e">
        <f>F19/K16</f>
        <v>#DIV/0!</v>
      </c>
      <c r="G20" s="58" t="e">
        <f>G19/K16</f>
        <v>#DIV/0!</v>
      </c>
      <c r="H20" s="58" t="e">
        <f>H19/K16</f>
        <v>#DIV/0!</v>
      </c>
      <c r="I20" s="58" t="e">
        <f>I19/K16</f>
        <v>#DIV/0!</v>
      </c>
      <c r="J20" s="59" t="e">
        <f>J19/K16</f>
        <v>#DIV/0!</v>
      </c>
      <c r="L20" s="56" t="e" cm="1">
        <f t="array" ref="L20">INDEX(A20:J20,COUNTA(A20:J20))</f>
        <v>#DIV/0!</v>
      </c>
    </row>
    <row r="21" spans="1:13" ht="20.25" thickBot="1">
      <c r="A21"/>
      <c r="B21"/>
      <c r="C21"/>
      <c r="D21"/>
      <c r="E21"/>
      <c r="F21"/>
      <c r="G21"/>
      <c r="H21"/>
      <c r="I21"/>
      <c r="J21"/>
      <c r="L21" s="61" t="e">
        <f>L20*100</f>
        <v>#DIV/0!</v>
      </c>
      <c r="M21" s="43" t="s">
        <v>89</v>
      </c>
    </row>
    <row r="22" spans="1:13" ht="19.5">
      <c r="A22"/>
      <c r="B22"/>
      <c r="C22"/>
      <c r="D22"/>
      <c r="E22"/>
      <c r="F22"/>
      <c r="G22"/>
      <c r="H22"/>
      <c r="I22"/>
      <c r="L22" s="34" t="s">
        <v>88</v>
      </c>
    </row>
    <row r="23" spans="1:13" ht="19.5">
      <c r="A23"/>
      <c r="B23"/>
      <c r="C23"/>
      <c r="D23"/>
      <c r="E23"/>
      <c r="F23"/>
      <c r="G23"/>
      <c r="H23"/>
      <c r="I23"/>
      <c r="J23"/>
    </row>
    <row r="24" spans="1:13" ht="19.5">
      <c r="A24"/>
      <c r="B24"/>
      <c r="C24"/>
      <c r="D24"/>
      <c r="E24"/>
      <c r="F24"/>
      <c r="G24"/>
      <c r="H24"/>
      <c r="I24"/>
      <c r="J24"/>
    </row>
    <row r="25" spans="1:13" ht="19.5">
      <c r="A25"/>
      <c r="B25"/>
      <c r="C25"/>
      <c r="D25"/>
      <c r="E25"/>
      <c r="F25"/>
      <c r="G25"/>
      <c r="H25"/>
      <c r="I25"/>
      <c r="J25"/>
    </row>
    <row r="26" spans="1:13" ht="19.5">
      <c r="A26"/>
      <c r="B26"/>
      <c r="C26"/>
      <c r="D26"/>
      <c r="E26"/>
      <c r="F26"/>
      <c r="G26"/>
      <c r="H26"/>
      <c r="I26"/>
      <c r="J26"/>
      <c r="K26" s="10"/>
    </row>
    <row r="27" spans="1:13">
      <c r="A27" s="25"/>
      <c r="B27" s="25"/>
      <c r="C27" s="25"/>
      <c r="D27" s="25"/>
      <c r="E27" s="25"/>
      <c r="F27" s="25"/>
      <c r="G27" s="25"/>
      <c r="H27" s="25"/>
      <c r="I27" s="25"/>
      <c r="J27" s="25"/>
      <c r="K27" s="35"/>
    </row>
    <row r="28" spans="1:13">
      <c r="A28" s="26"/>
      <c r="B28" s="26"/>
      <c r="C28" s="26"/>
      <c r="D28" s="26"/>
      <c r="E28" s="26"/>
      <c r="F28" s="26"/>
      <c r="G28" s="26"/>
      <c r="H28" s="26"/>
      <c r="I28" s="26"/>
      <c r="J28" s="26"/>
      <c r="K28" s="35"/>
    </row>
    <row r="30" spans="1:13">
      <c r="A30" s="19" t="s">
        <v>51</v>
      </c>
      <c r="B30" s="46" t="s">
        <v>21</v>
      </c>
      <c r="C30" s="46" t="s">
        <v>75</v>
      </c>
      <c r="D30" s="52" t="s">
        <v>85</v>
      </c>
      <c r="E30" s="48"/>
    </row>
    <row r="31" spans="1:13">
      <c r="A31" s="18" t="s">
        <v>52</v>
      </c>
      <c r="B31" s="47">
        <f>'3 平均効率計算シート'!C8</f>
        <v>0</v>
      </c>
      <c r="C31" s="54">
        <f>B31/100</f>
        <v>0</v>
      </c>
      <c r="D31" s="4">
        <f>'3 平均効率計算シート'!C7</f>
        <v>0</v>
      </c>
      <c r="E31" s="49"/>
    </row>
    <row r="32" spans="1:13">
      <c r="A32" s="18" t="s">
        <v>53</v>
      </c>
      <c r="B32" s="47">
        <f>'3 平均効率計算シート'!D8</f>
        <v>0</v>
      </c>
      <c r="C32" s="54">
        <f>B32/100</f>
        <v>0</v>
      </c>
      <c r="D32" s="4">
        <f>'3 平均効率計算シート'!D7</f>
        <v>0</v>
      </c>
      <c r="E32" s="50"/>
    </row>
    <row r="33" spans="1:16">
      <c r="A33" s="18" t="s">
        <v>54</v>
      </c>
      <c r="B33" s="47">
        <f>'3 平均効率計算シート'!E8</f>
        <v>0</v>
      </c>
      <c r="C33" s="54">
        <f t="shared" ref="C33:C40" si="2">B33/100</f>
        <v>0</v>
      </c>
      <c r="D33" s="4">
        <f>'3 平均効率計算シート'!E7</f>
        <v>0</v>
      </c>
      <c r="E33" s="49"/>
    </row>
    <row r="34" spans="1:16">
      <c r="A34" s="18" t="s">
        <v>55</v>
      </c>
      <c r="B34" s="47">
        <f>'3 平均効率計算シート'!F8</f>
        <v>0</v>
      </c>
      <c r="C34" s="54">
        <f t="shared" si="2"/>
        <v>0</v>
      </c>
      <c r="D34" s="4">
        <f>'3 平均効率計算シート'!F7</f>
        <v>0</v>
      </c>
      <c r="E34" s="49"/>
    </row>
    <row r="35" spans="1:16">
      <c r="A35" s="18" t="s">
        <v>56</v>
      </c>
      <c r="B35" s="47">
        <f>'3 平均効率計算シート'!G8</f>
        <v>0</v>
      </c>
      <c r="C35" s="54">
        <f t="shared" si="2"/>
        <v>0</v>
      </c>
      <c r="D35" s="4">
        <f>'3 平均効率計算シート'!G7</f>
        <v>0</v>
      </c>
      <c r="E35" s="49"/>
    </row>
    <row r="36" spans="1:16">
      <c r="A36" s="18" t="s">
        <v>57</v>
      </c>
      <c r="B36" s="47">
        <f>'3 平均効率計算シート'!H8</f>
        <v>0</v>
      </c>
      <c r="C36" s="54">
        <f t="shared" si="2"/>
        <v>0</v>
      </c>
      <c r="D36" s="4">
        <f>'3 平均効率計算シート'!H7</f>
        <v>0</v>
      </c>
      <c r="E36" s="50"/>
    </row>
    <row r="37" spans="1:16">
      <c r="A37" s="18" t="s">
        <v>58</v>
      </c>
      <c r="B37" s="47">
        <f>'3 平均効率計算シート'!I8</f>
        <v>0</v>
      </c>
      <c r="C37" s="54">
        <f t="shared" si="2"/>
        <v>0</v>
      </c>
      <c r="D37" s="4">
        <f>'3 平均効率計算シート'!I7</f>
        <v>0</v>
      </c>
      <c r="E37" s="49"/>
    </row>
    <row r="38" spans="1:16">
      <c r="A38" s="18" t="s">
        <v>59</v>
      </c>
      <c r="B38" s="47">
        <f>'3 平均効率計算シート'!J8</f>
        <v>0</v>
      </c>
      <c r="C38" s="54">
        <f t="shared" si="2"/>
        <v>0</v>
      </c>
      <c r="D38" s="4">
        <f>'3 平均効率計算シート'!J7</f>
        <v>0</v>
      </c>
      <c r="E38" s="49"/>
    </row>
    <row r="39" spans="1:16">
      <c r="A39" s="18" t="s">
        <v>60</v>
      </c>
      <c r="B39" s="47">
        <f>'3 平均効率計算シート'!K8</f>
        <v>0</v>
      </c>
      <c r="C39" s="54">
        <f t="shared" si="2"/>
        <v>0</v>
      </c>
      <c r="D39" s="4">
        <f>'3 平均効率計算シート'!K7</f>
        <v>0</v>
      </c>
      <c r="E39" s="49"/>
    </row>
    <row r="40" spans="1:16">
      <c r="A40" s="38" t="s">
        <v>61</v>
      </c>
      <c r="B40" s="8">
        <f>'3 平均効率計算シート'!L8</f>
        <v>0</v>
      </c>
      <c r="C40" s="54">
        <f t="shared" si="2"/>
        <v>0</v>
      </c>
      <c r="D40" s="39">
        <f>'3 平均効率計算シート'!L7</f>
        <v>0</v>
      </c>
      <c r="E40" s="49"/>
    </row>
    <row r="41" spans="1:16">
      <c r="A41" s="8"/>
      <c r="B41" s="278"/>
      <c r="C41" s="278"/>
      <c r="D41" s="278"/>
      <c r="E41" s="279"/>
      <c r="G41" s="24"/>
    </row>
    <row r="42" spans="1:16" ht="19.5" thickBot="1">
      <c r="B42" s="3"/>
      <c r="C42" s="3"/>
      <c r="D42" s="3"/>
      <c r="E42" s="3"/>
      <c r="G42" s="24"/>
    </row>
    <row r="43" spans="1:16">
      <c r="A43" s="18" t="s">
        <v>52</v>
      </c>
      <c r="B43" s="18" t="s">
        <v>53</v>
      </c>
      <c r="C43" s="18" t="s">
        <v>54</v>
      </c>
      <c r="D43" s="18" t="s">
        <v>55</v>
      </c>
      <c r="E43" s="18" t="s">
        <v>56</v>
      </c>
      <c r="F43" s="18" t="s">
        <v>57</v>
      </c>
      <c r="G43" s="18" t="s">
        <v>58</v>
      </c>
      <c r="H43" s="18" t="s">
        <v>59</v>
      </c>
      <c r="I43" s="18" t="s">
        <v>60</v>
      </c>
      <c r="J43" s="28" t="s">
        <v>61</v>
      </c>
      <c r="K43" s="32" t="s">
        <v>50</v>
      </c>
    </row>
    <row r="44" spans="1:16">
      <c r="A44" s="4">
        <f>'3 平均効率計算シート'!C$7</f>
        <v>0</v>
      </c>
      <c r="B44" s="4">
        <f>'3 平均効率計算シート'!D$7</f>
        <v>0</v>
      </c>
      <c r="C44" s="4">
        <f>'3 平均効率計算シート'!E$7</f>
        <v>0</v>
      </c>
      <c r="D44" s="4">
        <f>'3 平均効率計算シート'!F$7</f>
        <v>0</v>
      </c>
      <c r="E44" s="4">
        <f>'3 平均効率計算シート'!G$7</f>
        <v>0</v>
      </c>
      <c r="F44" s="4">
        <f>'3 平均効率計算シート'!H$7</f>
        <v>0</v>
      </c>
      <c r="G44" s="4">
        <f>'3 平均効率計算シート'!I$7</f>
        <v>0</v>
      </c>
      <c r="H44" s="4">
        <f>'3 平均効率計算シート'!J$7</f>
        <v>0</v>
      </c>
      <c r="I44" s="4">
        <f>'3 平均効率計算シート'!K$7</f>
        <v>0</v>
      </c>
      <c r="J44" s="4">
        <f>'3 平均効率計算シート'!L$7</f>
        <v>0</v>
      </c>
      <c r="K44" s="37">
        <f>SUM(A44:J44)</f>
        <v>0</v>
      </c>
    </row>
    <row r="45" spans="1:16" ht="19.5" thickBot="1">
      <c r="A45" s="27">
        <f>C31</f>
        <v>0</v>
      </c>
      <c r="B45" s="27">
        <f>C32</f>
        <v>0</v>
      </c>
      <c r="C45" s="27">
        <f>C33</f>
        <v>0</v>
      </c>
      <c r="D45" s="27">
        <f>C34</f>
        <v>0</v>
      </c>
      <c r="E45" s="27">
        <f>C35</f>
        <v>0</v>
      </c>
      <c r="F45" s="27">
        <f>C36</f>
        <v>0</v>
      </c>
      <c r="G45" s="27">
        <f>C37</f>
        <v>0</v>
      </c>
      <c r="H45" s="27">
        <f>C38</f>
        <v>0</v>
      </c>
      <c r="I45" s="27">
        <f>C39</f>
        <v>0</v>
      </c>
      <c r="J45" s="27">
        <f>C40</f>
        <v>0</v>
      </c>
      <c r="K45" s="36"/>
      <c r="O45" s="41">
        <v>0.9</v>
      </c>
      <c r="P45" s="1" t="e">
        <f>A45*PRODUCT(A46:A54)*A44</f>
        <v>#DIV/0!</v>
      </c>
    </row>
    <row r="46" spans="1:16">
      <c r="A46" s="1">
        <f>A44*A45</f>
        <v>0</v>
      </c>
      <c r="B46" s="1">
        <f t="shared" ref="B46:J46" si="3">B44*B45</f>
        <v>0</v>
      </c>
      <c r="C46" s="1">
        <f t="shared" si="3"/>
        <v>0</v>
      </c>
      <c r="D46" s="1">
        <f t="shared" si="3"/>
        <v>0</v>
      </c>
      <c r="E46" s="1">
        <f t="shared" si="3"/>
        <v>0</v>
      </c>
      <c r="F46" s="1">
        <f t="shared" si="3"/>
        <v>0</v>
      </c>
      <c r="G46" s="1">
        <f t="shared" si="3"/>
        <v>0</v>
      </c>
      <c r="H46" s="1">
        <f t="shared" si="3"/>
        <v>0</v>
      </c>
      <c r="I46" s="1">
        <f t="shared" si="3"/>
        <v>0</v>
      </c>
      <c r="J46" s="1">
        <f t="shared" si="3"/>
        <v>0</v>
      </c>
      <c r="O46" s="41">
        <v>0.89</v>
      </c>
    </row>
    <row r="47" spans="1:16" ht="19.5" thickBot="1">
      <c r="B47" s="1">
        <f>SUM(A46:B46)</f>
        <v>0</v>
      </c>
      <c r="C47" s="1">
        <f>SUM(A46:C46)</f>
        <v>0</v>
      </c>
      <c r="D47" s="1">
        <f>SUM(A46:D46)</f>
        <v>0</v>
      </c>
      <c r="E47" s="1">
        <f>SUM(A46:E46)</f>
        <v>0</v>
      </c>
      <c r="F47" s="1">
        <f>SUM(A46:F46)</f>
        <v>0</v>
      </c>
      <c r="G47" s="1">
        <f>SUM(A46:G46)</f>
        <v>0</v>
      </c>
      <c r="H47" s="1">
        <f>SUM(A46:H46)</f>
        <v>0</v>
      </c>
      <c r="I47" s="1">
        <f>SUM(A46:I46)</f>
        <v>0</v>
      </c>
      <c r="J47" s="1">
        <f>SUM(A46:J46)</f>
        <v>0</v>
      </c>
      <c r="O47" s="41">
        <v>0.91</v>
      </c>
    </row>
    <row r="48" spans="1:16" ht="19.5" thickBot="1">
      <c r="A48" s="62" t="e">
        <f>A46/K44</f>
        <v>#DIV/0!</v>
      </c>
      <c r="B48" s="63" t="e">
        <f>B47/K44</f>
        <v>#DIV/0!</v>
      </c>
      <c r="C48" s="63" t="e">
        <f>C47/K44</f>
        <v>#DIV/0!</v>
      </c>
      <c r="D48" s="63" t="e">
        <f>D47/K44</f>
        <v>#DIV/0!</v>
      </c>
      <c r="E48" s="63" t="e">
        <f>E47/K44</f>
        <v>#DIV/0!</v>
      </c>
      <c r="F48" s="63" t="e">
        <f>F47/K44</f>
        <v>#DIV/0!</v>
      </c>
      <c r="G48" s="63" t="e">
        <f>G47/K44</f>
        <v>#DIV/0!</v>
      </c>
      <c r="H48" s="63" t="e">
        <f>H47/K44</f>
        <v>#DIV/0!</v>
      </c>
      <c r="I48" s="63" t="e">
        <f>I47/K44</f>
        <v>#DIV/0!</v>
      </c>
      <c r="J48" s="64" t="e">
        <f>J47/K44</f>
        <v>#DIV/0!</v>
      </c>
      <c r="L48" s="60" t="e" cm="1">
        <f t="array" ref="L48">INDEX(A48:J48,COUNTA(A48:J48))</f>
        <v>#DIV/0!</v>
      </c>
      <c r="O48" s="41">
        <v>0.92</v>
      </c>
    </row>
    <row r="49" spans="1:15" ht="19.5" thickBot="1">
      <c r="L49" s="61" t="e">
        <f>L48*100</f>
        <v>#DIV/0!</v>
      </c>
      <c r="M49" s="44" t="s">
        <v>89</v>
      </c>
      <c r="O49" s="41">
        <v>0.93</v>
      </c>
    </row>
    <row r="50" spans="1:15">
      <c r="L50" s="1" t="s">
        <v>88</v>
      </c>
      <c r="O50" s="41">
        <v>0.94</v>
      </c>
    </row>
    <row r="51" spans="1:15">
      <c r="O51" s="41">
        <v>0.95</v>
      </c>
    </row>
    <row r="52" spans="1:15">
      <c r="O52" s="41">
        <v>0.96</v>
      </c>
    </row>
    <row r="53" spans="1:15" ht="19.5">
      <c r="A53"/>
      <c r="B53"/>
      <c r="C53"/>
      <c r="D53"/>
      <c r="E53"/>
      <c r="F53"/>
      <c r="G53"/>
      <c r="H53"/>
      <c r="I53"/>
      <c r="J53"/>
      <c r="K53"/>
      <c r="L53"/>
      <c r="O53" s="41">
        <v>0.97</v>
      </c>
    </row>
    <row r="54" spans="1:15" ht="19.5">
      <c r="A54"/>
      <c r="B54"/>
      <c r="C54"/>
      <c r="D54"/>
      <c r="E54"/>
      <c r="F54"/>
      <c r="G54"/>
      <c r="H54"/>
      <c r="I54"/>
      <c r="J54"/>
      <c r="K54"/>
      <c r="L54"/>
      <c r="O54" s="41">
        <v>0.98</v>
      </c>
    </row>
    <row r="55" spans="1:15" ht="19.5">
      <c r="A55"/>
      <c r="B55"/>
      <c r="C55"/>
      <c r="D55"/>
      <c r="E55"/>
      <c r="F55"/>
      <c r="G55"/>
      <c r="H55"/>
      <c r="I55"/>
      <c r="J55"/>
      <c r="K55"/>
      <c r="L55"/>
      <c r="O55" s="42">
        <f>O46*PRODUCT(O47:O54)*B44</f>
        <v>0</v>
      </c>
    </row>
    <row r="56" spans="1:15" ht="19.5">
      <c r="A56"/>
      <c r="B56"/>
      <c r="C56"/>
      <c r="D56"/>
      <c r="E56"/>
      <c r="F56"/>
      <c r="G56"/>
      <c r="H56"/>
      <c r="I56"/>
      <c r="J56"/>
      <c r="K56"/>
      <c r="L56"/>
    </row>
    <row r="57" spans="1:15" ht="19.5">
      <c r="A57"/>
      <c r="B57"/>
      <c r="C57"/>
      <c r="D57"/>
      <c r="E57"/>
      <c r="F57"/>
      <c r="G57"/>
      <c r="H57"/>
      <c r="I57"/>
      <c r="J57"/>
      <c r="K57"/>
      <c r="L57"/>
      <c r="O57" s="45" cm="1">
        <f t="array" ref="O57">PRODUCT(IF(K46:K54&lt;&gt;0,K46:K54,""))*K44</f>
        <v>0</v>
      </c>
    </row>
  </sheetData>
  <sheetProtection algorithmName="SHA-512" hashValue="Iubx1dSYig1MQ1WZky38GD3ktfHzqUpqYFtmuYsTeWqKg/KH/j+8z4JXRif0JIf4/SFfaXvgYvqaTdpURLtkMQ==" saltValue="PGdWw1Ximis/dnAeQqmmcQ==" spinCount="100000" sheet="1" objects="1" scenarios="1"/>
  <mergeCells count="2">
    <mergeCell ref="B41:C41"/>
    <mergeCell ref="D41:E41"/>
  </mergeCells>
  <phoneticPr fontId="2"/>
  <conditionalFormatting sqref="A16:A18">
    <cfRule type="cellIs" dxfId="5" priority="2" operator="equal">
      <formula>0</formula>
    </cfRule>
  </conditionalFormatting>
  <conditionalFormatting sqref="A16:J17">
    <cfRule type="cellIs" dxfId="4" priority="4" operator="equal">
      <formula>0</formula>
    </cfRule>
    <cfRule type="cellIs" dxfId="3" priority="5" operator="lessThan">
      <formula>0</formula>
    </cfRule>
  </conditionalFormatting>
  <conditionalFormatting sqref="A27:J27">
    <cfRule type="cellIs" dxfId="2" priority="8" operator="lessThan">
      <formula>0</formula>
    </cfRule>
  </conditionalFormatting>
  <conditionalFormatting sqref="A44:J46">
    <cfRule type="cellIs" dxfId="1" priority="1" operator="equal">
      <formula>0</formula>
    </cfRule>
  </conditionalFormatting>
  <conditionalFormatting sqref="B18:J18">
    <cfRule type="cellIs" dxfId="0" priority="3" operator="equal">
      <formula>0</formula>
    </cfRule>
  </conditionalFormatting>
  <pageMargins left="0.7" right="0.7" top="0.75" bottom="0.75" header="0.3" footer="0.3"/>
  <pageSetup paperSize="9" scale="63" orientation="portrait" r:id="rId1"/>
  <rowBreaks count="1" manualBreakCount="1">
    <brk id="28"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5526A-8D2B-4579-BCFA-3BFA8DCFFDAD}">
  <sheetPr>
    <tabColor theme="8" tint="-0.249977111117893"/>
  </sheetPr>
  <dimension ref="A1:N91"/>
  <sheetViews>
    <sheetView zoomScaleNormal="100" workbookViewId="0">
      <selection activeCell="F48" sqref="F48"/>
    </sheetView>
  </sheetViews>
  <sheetFormatPr defaultColWidth="9" defaultRowHeight="18.75"/>
  <cols>
    <col min="1" max="1" width="17.5" style="1" bestFit="1" customWidth="1"/>
    <col min="2" max="2" width="9" style="7"/>
    <col min="3" max="3" width="11.125" style="1" bestFit="1" customWidth="1"/>
    <col min="4" max="4" width="12.125" style="1" bestFit="1" customWidth="1"/>
    <col min="5" max="5" width="11.5" style="1" customWidth="1"/>
    <col min="6" max="6" width="9.75" style="1" customWidth="1"/>
    <col min="7" max="7" width="8.75" style="1" customWidth="1"/>
    <col min="8" max="8" width="7.75" style="1" customWidth="1"/>
    <col min="9" max="9" width="10.875" style="1" customWidth="1"/>
    <col min="10" max="10" width="11.25" style="1" bestFit="1" customWidth="1"/>
    <col min="11" max="11" width="9.5" style="1" bestFit="1" customWidth="1"/>
    <col min="12" max="12" width="13.5" style="1" customWidth="1"/>
    <col min="13" max="13" width="6.5" style="1" customWidth="1"/>
    <col min="14" max="16384" width="9" style="1"/>
  </cols>
  <sheetData>
    <row r="1" spans="1:11" ht="20.25" thickBot="1">
      <c r="A1" s="71" t="s">
        <v>99</v>
      </c>
      <c r="B1" s="72" t="s">
        <v>128</v>
      </c>
      <c r="C1" s="73"/>
      <c r="D1" s="74"/>
      <c r="E1" s="75"/>
      <c r="F1" s="282" t="s">
        <v>117</v>
      </c>
      <c r="G1" s="283"/>
      <c r="H1" s="283"/>
      <c r="I1" s="284"/>
      <c r="J1"/>
      <c r="K1"/>
    </row>
    <row r="2" spans="1:11" ht="19.5">
      <c r="A2" s="76" t="s">
        <v>0</v>
      </c>
      <c r="B2" s="12">
        <v>36.729999999999997</v>
      </c>
      <c r="C2" s="116" t="s">
        <v>28</v>
      </c>
      <c r="D2" s="92" t="s">
        <v>27</v>
      </c>
      <c r="E2" s="77" t="s">
        <v>80</v>
      </c>
      <c r="F2" s="76">
        <v>85</v>
      </c>
      <c r="G2" s="78">
        <v>1</v>
      </c>
      <c r="H2" s="79">
        <f>F2*G2</f>
        <v>85</v>
      </c>
      <c r="I2" s="80" t="s">
        <v>81</v>
      </c>
      <c r="K2"/>
    </row>
    <row r="3" spans="1:11" ht="19.5">
      <c r="A3" s="76" t="s">
        <v>1</v>
      </c>
      <c r="B3" s="12">
        <v>39.67</v>
      </c>
      <c r="C3" s="117" t="s">
        <v>28</v>
      </c>
      <c r="D3" s="92" t="s">
        <v>27</v>
      </c>
      <c r="E3" s="77" t="s">
        <v>80</v>
      </c>
      <c r="F3" s="76">
        <v>68</v>
      </c>
      <c r="G3" s="78">
        <v>1</v>
      </c>
      <c r="H3" s="79">
        <f t="shared" ref="H3:H14" si="0">F3*G3</f>
        <v>68</v>
      </c>
      <c r="I3" s="80" t="s">
        <v>81</v>
      </c>
      <c r="K3"/>
    </row>
    <row r="4" spans="1:11" ht="19.5">
      <c r="A4" s="76" t="s">
        <v>2</v>
      </c>
      <c r="B4" s="12">
        <v>34.270000000000003</v>
      </c>
      <c r="C4" s="117" t="s">
        <v>28</v>
      </c>
      <c r="D4" s="92" t="s">
        <v>27</v>
      </c>
      <c r="E4" s="77" t="s">
        <v>80</v>
      </c>
      <c r="F4" s="76">
        <v>101</v>
      </c>
      <c r="G4" s="78">
        <v>1</v>
      </c>
      <c r="H4" s="79">
        <f t="shared" si="0"/>
        <v>101</v>
      </c>
      <c r="I4" s="80" t="s">
        <v>81</v>
      </c>
      <c r="K4"/>
    </row>
    <row r="5" spans="1:11" ht="19.5">
      <c r="A5" s="76" t="s">
        <v>7</v>
      </c>
      <c r="B5" s="12">
        <v>46.44</v>
      </c>
      <c r="C5" s="117" t="s">
        <v>11</v>
      </c>
      <c r="D5" s="92" t="s">
        <v>14</v>
      </c>
      <c r="E5" s="77" t="s">
        <v>80</v>
      </c>
      <c r="F5" s="76">
        <v>140</v>
      </c>
      <c r="G5" s="78">
        <v>1</v>
      </c>
      <c r="H5" s="79">
        <f t="shared" si="0"/>
        <v>140</v>
      </c>
      <c r="I5" s="80" t="s">
        <v>82</v>
      </c>
      <c r="K5"/>
    </row>
    <row r="6" spans="1:11" ht="19.5">
      <c r="A6" s="76" t="s">
        <v>8</v>
      </c>
      <c r="B6" s="7">
        <v>46.44</v>
      </c>
      <c r="C6" s="117" t="s">
        <v>11</v>
      </c>
      <c r="D6" s="92" t="s">
        <v>16</v>
      </c>
      <c r="E6" s="77" t="s">
        <v>80</v>
      </c>
      <c r="F6" s="76">
        <v>140</v>
      </c>
      <c r="G6" s="81">
        <v>2.1833999999999998</v>
      </c>
      <c r="H6" s="79">
        <f t="shared" si="0"/>
        <v>305.67599999999999</v>
      </c>
      <c r="I6" s="80" t="s">
        <v>91</v>
      </c>
      <c r="K6"/>
    </row>
    <row r="7" spans="1:11" ht="19.5">
      <c r="A7" s="76" t="s">
        <v>4</v>
      </c>
      <c r="B7" s="12">
        <v>49.84</v>
      </c>
      <c r="C7" s="117" t="s">
        <v>11</v>
      </c>
      <c r="D7" s="92" t="s">
        <v>14</v>
      </c>
      <c r="E7" s="77" t="s">
        <v>80</v>
      </c>
      <c r="F7" s="76">
        <v>101</v>
      </c>
      <c r="G7" s="78">
        <v>1</v>
      </c>
      <c r="H7" s="79">
        <f t="shared" si="0"/>
        <v>101</v>
      </c>
      <c r="I7" s="80" t="s">
        <v>82</v>
      </c>
      <c r="K7"/>
    </row>
    <row r="8" spans="1:11" ht="19.5">
      <c r="A8" s="76" t="s">
        <v>9</v>
      </c>
      <c r="B8" s="12">
        <v>40.630000000000003</v>
      </c>
      <c r="C8" s="117" t="s">
        <v>13</v>
      </c>
      <c r="D8" s="92" t="s">
        <v>15</v>
      </c>
      <c r="E8" s="77" t="s">
        <v>80</v>
      </c>
      <c r="F8" s="76">
        <v>94</v>
      </c>
      <c r="G8" s="78">
        <v>1</v>
      </c>
      <c r="H8" s="79">
        <f t="shared" si="0"/>
        <v>94</v>
      </c>
      <c r="I8" s="80" t="s">
        <v>90</v>
      </c>
      <c r="K8"/>
    </row>
    <row r="9" spans="1:11" ht="19.5">
      <c r="A9" s="76" t="s">
        <v>10</v>
      </c>
      <c r="B9" s="12">
        <v>40.630000000000003</v>
      </c>
      <c r="C9" s="117" t="s">
        <v>12</v>
      </c>
      <c r="D9" s="141" t="s">
        <v>16</v>
      </c>
      <c r="E9" s="77" t="s">
        <v>80</v>
      </c>
      <c r="F9" s="76">
        <v>94</v>
      </c>
      <c r="G9" s="81">
        <v>0.92910000000000004</v>
      </c>
      <c r="H9" s="79">
        <f>F9*G9</f>
        <v>87.335400000000007</v>
      </c>
      <c r="I9" s="80" t="s">
        <v>91</v>
      </c>
      <c r="K9"/>
    </row>
    <row r="10" spans="1:11" ht="19.5">
      <c r="A10" s="76" t="s">
        <v>76</v>
      </c>
      <c r="B10" s="12">
        <v>3.6</v>
      </c>
      <c r="C10" s="117" t="s">
        <v>77</v>
      </c>
      <c r="D10" s="92" t="s">
        <v>78</v>
      </c>
      <c r="E10" s="77" t="s">
        <v>80</v>
      </c>
      <c r="F10" s="76">
        <v>24</v>
      </c>
      <c r="G10" s="78">
        <v>1</v>
      </c>
      <c r="H10" s="79">
        <f t="shared" si="0"/>
        <v>24</v>
      </c>
      <c r="I10" s="80" t="s">
        <v>83</v>
      </c>
      <c r="K10"/>
    </row>
    <row r="11" spans="1:11" ht="19.5">
      <c r="A11" s="76" t="s">
        <v>3</v>
      </c>
      <c r="B11" s="12">
        <v>46.44</v>
      </c>
      <c r="C11" s="117" t="s">
        <v>11</v>
      </c>
      <c r="D11" s="92" t="s">
        <v>14</v>
      </c>
      <c r="E11" s="77" t="s">
        <v>80</v>
      </c>
      <c r="F11" s="76">
        <v>140</v>
      </c>
      <c r="G11" s="78">
        <v>1</v>
      </c>
      <c r="H11" s="79">
        <f t="shared" si="0"/>
        <v>140</v>
      </c>
      <c r="I11" s="80" t="s">
        <v>82</v>
      </c>
      <c r="K11"/>
    </row>
    <row r="12" spans="1:11" ht="19.5">
      <c r="A12" s="76" t="s">
        <v>4</v>
      </c>
      <c r="B12" s="12">
        <v>49.84</v>
      </c>
      <c r="C12" s="117" t="s">
        <v>11</v>
      </c>
      <c r="D12" s="92" t="s">
        <v>14</v>
      </c>
      <c r="E12" s="77" t="s">
        <v>80</v>
      </c>
      <c r="F12" s="76">
        <v>101</v>
      </c>
      <c r="G12" s="78">
        <v>1</v>
      </c>
      <c r="H12" s="79">
        <f t="shared" si="0"/>
        <v>101</v>
      </c>
      <c r="I12" s="80" t="s">
        <v>82</v>
      </c>
      <c r="K12"/>
    </row>
    <row r="13" spans="1:11" ht="19.5">
      <c r="A13" s="76" t="s">
        <v>5</v>
      </c>
      <c r="B13" s="12">
        <v>40.630000000000003</v>
      </c>
      <c r="C13" s="117" t="s">
        <v>13</v>
      </c>
      <c r="D13" s="92" t="s">
        <v>15</v>
      </c>
      <c r="E13" s="77" t="s">
        <v>80</v>
      </c>
      <c r="F13" s="76">
        <v>94</v>
      </c>
      <c r="G13" s="78">
        <v>1</v>
      </c>
      <c r="H13" s="79">
        <f t="shared" si="0"/>
        <v>94</v>
      </c>
      <c r="I13" s="80" t="s">
        <v>90</v>
      </c>
      <c r="K13"/>
    </row>
    <row r="14" spans="1:11" ht="20.25" thickBot="1">
      <c r="A14" s="82" t="s">
        <v>29</v>
      </c>
      <c r="B14" s="119">
        <v>12.57</v>
      </c>
      <c r="C14" s="118" t="s">
        <v>11</v>
      </c>
      <c r="D14" s="120" t="s">
        <v>14</v>
      </c>
      <c r="E14" s="83" t="s">
        <v>80</v>
      </c>
      <c r="F14" s="82">
        <v>25</v>
      </c>
      <c r="G14" s="84">
        <v>1</v>
      </c>
      <c r="H14" s="85">
        <f t="shared" si="0"/>
        <v>25</v>
      </c>
      <c r="I14" s="86" t="s">
        <v>82</v>
      </c>
      <c r="K14"/>
    </row>
    <row r="15" spans="1:11" ht="19.5">
      <c r="A15" s="70" t="s">
        <v>118</v>
      </c>
      <c r="B15"/>
      <c r="C15"/>
      <c r="D15"/>
      <c r="E15"/>
      <c r="F15"/>
      <c r="H15"/>
      <c r="I15"/>
      <c r="J15"/>
      <c r="K15"/>
    </row>
    <row r="16" spans="1:11">
      <c r="A16" s="70" t="s">
        <v>104</v>
      </c>
      <c r="C16" s="10"/>
      <c r="D16" s="10"/>
      <c r="E16" s="10"/>
    </row>
    <row r="17" spans="1:14">
      <c r="C17" s="10"/>
      <c r="E17" s="10"/>
      <c r="F17" s="10"/>
      <c r="H17" s="143" t="s">
        <v>168</v>
      </c>
    </row>
    <row r="18" spans="1:14" ht="19.5" thickBot="1">
      <c r="B18" s="69"/>
      <c r="C18" s="10"/>
      <c r="E18" s="10"/>
      <c r="F18" s="10"/>
      <c r="H18" s="143" t="s">
        <v>165</v>
      </c>
    </row>
    <row r="19" spans="1:14" ht="18" customHeight="1" thickBot="1">
      <c r="A19" s="87" t="s">
        <v>119</v>
      </c>
      <c r="B19" s="88"/>
      <c r="C19" s="89"/>
      <c r="D19" s="87"/>
      <c r="E19" s="87"/>
      <c r="F19" s="87"/>
      <c r="H19" s="133" t="s">
        <v>120</v>
      </c>
      <c r="J19" s="131" t="s">
        <v>121</v>
      </c>
      <c r="K19" s="75" t="str">
        <f>IFERROR(VLOOKUP('2 算定シート'!G33,燃料データ_新!A2:H14,8,FALSE),"")</f>
        <v/>
      </c>
      <c r="L19" s="126" t="s">
        <v>143</v>
      </c>
      <c r="M19" s="137" t="s">
        <v>153</v>
      </c>
      <c r="N19" s="139">
        <f>'2 算定シート'!L24</f>
        <v>0</v>
      </c>
    </row>
    <row r="20" spans="1:14" ht="17.45" customHeight="1" thickBot="1">
      <c r="A20" s="4" t="s">
        <v>0</v>
      </c>
      <c r="B20" s="13">
        <v>1</v>
      </c>
      <c r="C20" s="90">
        <f>'2 算定シート'!$L$9</f>
        <v>0</v>
      </c>
      <c r="D20" s="116" t="s">
        <v>27</v>
      </c>
      <c r="E20" s="91">
        <f t="shared" ref="E20:E27" si="1">B20*C20</f>
        <v>0</v>
      </c>
      <c r="F20" s="116" t="s">
        <v>27</v>
      </c>
      <c r="H20" s="134"/>
      <c r="J20" s="132"/>
      <c r="K20" s="114" t="str">
        <f>IFERROR(K19*H21,"")</f>
        <v/>
      </c>
      <c r="L20" s="127" t="s">
        <v>149</v>
      </c>
      <c r="M20" s="138"/>
      <c r="N20" s="140"/>
    </row>
    <row r="21" spans="1:14" ht="18.600000000000001" customHeight="1" thickBot="1">
      <c r="A21" s="4" t="s">
        <v>1</v>
      </c>
      <c r="B21" s="13">
        <v>1</v>
      </c>
      <c r="C21" s="90">
        <f>'2 算定シート'!$L$9</f>
        <v>0</v>
      </c>
      <c r="D21" s="117" t="s">
        <v>27</v>
      </c>
      <c r="E21" s="93">
        <f t="shared" si="1"/>
        <v>0</v>
      </c>
      <c r="F21" s="117" t="s">
        <v>27</v>
      </c>
      <c r="G21" s="3" t="s">
        <v>148</v>
      </c>
      <c r="H21" s="94" t="str">
        <f>IFERROR(VLOOKUP('2 算定シート'!L4,燃料データ_新!A20:E28,3,FALSE),"")</f>
        <v/>
      </c>
      <c r="I21" s="1" t="s">
        <v>162</v>
      </c>
      <c r="J21" s="130" t="s">
        <v>92</v>
      </c>
      <c r="K21" s="145" t="str">
        <f>IFERROR(H21*N19,"")</f>
        <v/>
      </c>
      <c r="L21" s="126" t="s">
        <v>149</v>
      </c>
    </row>
    <row r="22" spans="1:14" ht="18.600000000000001" customHeight="1" thickBot="1">
      <c r="A22" s="4" t="s">
        <v>2</v>
      </c>
      <c r="B22" s="13">
        <v>1</v>
      </c>
      <c r="C22" s="90">
        <f>'2 算定シート'!$L$9</f>
        <v>0</v>
      </c>
      <c r="D22" s="117" t="s">
        <v>27</v>
      </c>
      <c r="E22" s="93">
        <f t="shared" si="1"/>
        <v>0</v>
      </c>
      <c r="F22" s="117" t="s">
        <v>27</v>
      </c>
      <c r="H22" s="94" t="str">
        <f>IFERROR(VLOOKUP('2 算定シート'!L4,燃料データ_新!A20:E28,5,FALSE),"")</f>
        <v/>
      </c>
      <c r="I22" s="1" t="s">
        <v>163</v>
      </c>
    </row>
    <row r="23" spans="1:14" ht="18.600000000000001" customHeight="1">
      <c r="A23" s="4" t="s">
        <v>7</v>
      </c>
      <c r="B23" s="13">
        <v>1</v>
      </c>
      <c r="C23" s="90">
        <f>'2 算定シート'!$L$9</f>
        <v>0</v>
      </c>
      <c r="D23" s="117" t="s">
        <v>14</v>
      </c>
      <c r="E23" s="93">
        <f t="shared" si="1"/>
        <v>0</v>
      </c>
      <c r="F23" s="117" t="s">
        <v>14</v>
      </c>
      <c r="H23" s="143" t="s">
        <v>164</v>
      </c>
    </row>
    <row r="24" spans="1:14" ht="18.600000000000001" customHeight="1">
      <c r="A24" s="4" t="s">
        <v>8</v>
      </c>
      <c r="B24" s="13">
        <v>2.1833999999999998</v>
      </c>
      <c r="C24" s="90">
        <f>'2 算定シート'!$L$9</f>
        <v>0</v>
      </c>
      <c r="D24" s="117" t="s">
        <v>16</v>
      </c>
      <c r="E24" s="93">
        <f t="shared" si="1"/>
        <v>0</v>
      </c>
      <c r="F24" s="117" t="s">
        <v>14</v>
      </c>
      <c r="H24" s="143" t="s">
        <v>169</v>
      </c>
    </row>
    <row r="25" spans="1:14" ht="18.600000000000001" customHeight="1" thickBot="1">
      <c r="A25" s="4" t="s">
        <v>4</v>
      </c>
      <c r="B25" s="13">
        <v>1</v>
      </c>
      <c r="C25" s="90">
        <f>'2 算定シート'!$L$9</f>
        <v>0</v>
      </c>
      <c r="D25" s="117" t="s">
        <v>14</v>
      </c>
      <c r="E25" s="93">
        <f t="shared" si="1"/>
        <v>0</v>
      </c>
      <c r="F25" s="117" t="s">
        <v>14</v>
      </c>
    </row>
    <row r="26" spans="1:14" ht="18.600000000000001" customHeight="1">
      <c r="A26" s="4" t="s">
        <v>9</v>
      </c>
      <c r="B26" s="13">
        <v>1</v>
      </c>
      <c r="C26" s="90">
        <f>'2 算定シート'!$L$9</f>
        <v>0</v>
      </c>
      <c r="D26" s="117" t="s">
        <v>15</v>
      </c>
      <c r="E26" s="93">
        <f t="shared" si="1"/>
        <v>0</v>
      </c>
      <c r="F26" s="117" t="s">
        <v>15</v>
      </c>
      <c r="H26" s="135" t="s">
        <v>122</v>
      </c>
      <c r="J26" s="131" t="s">
        <v>123</v>
      </c>
      <c r="K26" s="75" t="str">
        <f>IFERROR(VLOOKUP('2 算定シート'!I33,燃料データ_新!A2:H14,8,FALSE),"")</f>
        <v/>
      </c>
      <c r="L26" s="126" t="s">
        <v>143</v>
      </c>
      <c r="M26" s="137" t="s">
        <v>154</v>
      </c>
      <c r="N26" s="139">
        <f>'2 算定シート'!L25</f>
        <v>0</v>
      </c>
    </row>
    <row r="27" spans="1:14" ht="18.600000000000001" customHeight="1" thickBot="1">
      <c r="A27" s="4" t="s">
        <v>10</v>
      </c>
      <c r="B27" s="14">
        <v>0.92910000000000004</v>
      </c>
      <c r="C27" s="90">
        <f>'2 算定シート'!$L$9</f>
        <v>0</v>
      </c>
      <c r="D27" s="117" t="s">
        <v>16</v>
      </c>
      <c r="E27" s="93">
        <f t="shared" si="1"/>
        <v>0</v>
      </c>
      <c r="F27" s="117" t="s">
        <v>15</v>
      </c>
      <c r="H27" s="136"/>
      <c r="J27" s="132"/>
      <c r="K27" s="115" t="str">
        <f>IFERROR(K26*H28,"")</f>
        <v/>
      </c>
      <c r="L27" s="127" t="s">
        <v>149</v>
      </c>
      <c r="M27" s="138"/>
      <c r="N27" s="140"/>
    </row>
    <row r="28" spans="1:14" ht="19.149999999999999" customHeight="1" thickBot="1">
      <c r="A28" s="51" t="s">
        <v>76</v>
      </c>
      <c r="B28" s="9">
        <v>1</v>
      </c>
      <c r="C28" s="90">
        <f>'2 算定シート'!$L$9</f>
        <v>0</v>
      </c>
      <c r="D28" s="118" t="s">
        <v>79</v>
      </c>
      <c r="E28" s="96">
        <f>C28*B28</f>
        <v>0</v>
      </c>
      <c r="F28" s="118" t="s">
        <v>79</v>
      </c>
      <c r="G28" s="3" t="s">
        <v>148</v>
      </c>
      <c r="H28" s="95" t="str">
        <f>IFERROR((H22*'2 算定シート'!G32*'2 算定シート'!G34)/('2 算定シート'!I32*'2 算定シート'!I34),"")</f>
        <v/>
      </c>
      <c r="J28" s="129" t="s">
        <v>92</v>
      </c>
      <c r="K28" s="144" t="str">
        <f>IFERROR(H28*N26,"")</f>
        <v/>
      </c>
      <c r="L28" s="126" t="s">
        <v>149</v>
      </c>
    </row>
    <row r="29" spans="1:14">
      <c r="C29" s="3"/>
    </row>
    <row r="30" spans="1:14" ht="19.5" thickBot="1">
      <c r="A30" s="87" t="s">
        <v>124</v>
      </c>
      <c r="B30" s="87" t="s">
        <v>31</v>
      </c>
      <c r="D30" s="97" t="s">
        <v>23</v>
      </c>
      <c r="E30" s="87" t="s">
        <v>25</v>
      </c>
      <c r="F30" s="128" t="s">
        <v>150</v>
      </c>
    </row>
    <row r="31" spans="1:14" ht="18.600000000000001" customHeight="1">
      <c r="A31" s="16" t="s">
        <v>22</v>
      </c>
      <c r="B31" s="15">
        <v>38.9</v>
      </c>
      <c r="C31" s="116" t="s">
        <v>28</v>
      </c>
      <c r="D31" s="122">
        <v>7.0694087403598976E-2</v>
      </c>
      <c r="E31" s="111">
        <f>B31*D31</f>
        <v>2.75</v>
      </c>
      <c r="G31" s="285" t="s">
        <v>125</v>
      </c>
      <c r="H31" s="98" t="str">
        <f>IFERROR(VLOOKUP('2 算定シート'!G33,燃料データ_新!A31:E43,5,FALSE),"")</f>
        <v/>
      </c>
      <c r="L31"/>
      <c r="M31"/>
    </row>
    <row r="32" spans="1:14" ht="19.149999999999999" customHeight="1" thickBot="1">
      <c r="A32" s="16" t="s">
        <v>1</v>
      </c>
      <c r="B32" s="15">
        <v>41.78</v>
      </c>
      <c r="C32" s="117" t="s">
        <v>28</v>
      </c>
      <c r="D32" s="122">
        <v>7.4198180947821921E-2</v>
      </c>
      <c r="E32" s="111">
        <f t="shared" ref="E32:E43" si="2">B32*D32</f>
        <v>3.1</v>
      </c>
      <c r="G32" s="286"/>
      <c r="H32" s="99" t="str">
        <f>IFERROR(H31*H22,"")</f>
        <v/>
      </c>
      <c r="I32" s="1" t="s">
        <v>144</v>
      </c>
      <c r="L32"/>
      <c r="M32"/>
    </row>
    <row r="33" spans="1:13" ht="20.25" thickBot="1">
      <c r="A33" s="16" t="s">
        <v>2</v>
      </c>
      <c r="B33" s="15">
        <v>36.49</v>
      </c>
      <c r="C33" s="117" t="s">
        <v>28</v>
      </c>
      <c r="D33" s="122">
        <v>6.8511921074266915E-2</v>
      </c>
      <c r="E33" s="111">
        <f t="shared" si="2"/>
        <v>2.5</v>
      </c>
      <c r="G33" s="2"/>
      <c r="I33"/>
      <c r="L33"/>
      <c r="M33"/>
    </row>
    <row r="34" spans="1:13" ht="18.600000000000001" customHeight="1">
      <c r="A34" s="16" t="s">
        <v>7</v>
      </c>
      <c r="B34" s="15">
        <v>50.08</v>
      </c>
      <c r="C34" s="117" t="s">
        <v>11</v>
      </c>
      <c r="D34" s="122">
        <v>5.9704472843450485E-2</v>
      </c>
      <c r="E34" s="111">
        <f t="shared" si="2"/>
        <v>2.99</v>
      </c>
      <c r="G34" s="285" t="s">
        <v>126</v>
      </c>
      <c r="H34" s="98" t="str">
        <f>IFERROR(VLOOKUP('2 算定シート'!I33,燃料データ_新!A31:E43,5,FALSE),"")</f>
        <v/>
      </c>
      <c r="L34"/>
      <c r="M34"/>
    </row>
    <row r="35" spans="1:13" ht="19.149999999999999" customHeight="1" thickBot="1">
      <c r="A35" s="16" t="s">
        <v>8</v>
      </c>
      <c r="B35" s="15">
        <v>50.08</v>
      </c>
      <c r="C35" s="117" t="s">
        <v>11</v>
      </c>
      <c r="D35" s="122">
        <v>5.9704472843450485E-2</v>
      </c>
      <c r="E35" s="111">
        <f t="shared" si="2"/>
        <v>2.99</v>
      </c>
      <c r="G35" s="286"/>
      <c r="H35" s="99" t="str">
        <f>IFERROR(H34*H28,"")</f>
        <v/>
      </c>
      <c r="I35" s="1" t="s">
        <v>144</v>
      </c>
      <c r="L35"/>
      <c r="M35"/>
    </row>
    <row r="36" spans="1:13" ht="19.5">
      <c r="A36" s="16" t="s">
        <v>4</v>
      </c>
      <c r="B36" s="15">
        <v>54.7</v>
      </c>
      <c r="C36" s="117" t="s">
        <v>11</v>
      </c>
      <c r="D36" s="122">
        <v>5.1005484460694694E-2</v>
      </c>
      <c r="E36" s="111">
        <f t="shared" si="2"/>
        <v>2.79</v>
      </c>
      <c r="G36" s="2"/>
      <c r="I36"/>
      <c r="L36"/>
      <c r="M36"/>
    </row>
    <row r="37" spans="1:13" ht="20.25" thickBot="1">
      <c r="A37" s="113" t="s">
        <v>9</v>
      </c>
      <c r="B37" s="15">
        <v>45</v>
      </c>
      <c r="C37" s="117" t="s">
        <v>13</v>
      </c>
      <c r="D37" s="123">
        <v>5.0444444444444445E-2</v>
      </c>
      <c r="E37" s="112">
        <f t="shared" si="2"/>
        <v>2.27</v>
      </c>
      <c r="G37" s="2"/>
      <c r="I37"/>
      <c r="L37"/>
      <c r="M37"/>
    </row>
    <row r="38" spans="1:13" ht="19.5">
      <c r="A38" s="113" t="s">
        <v>10</v>
      </c>
      <c r="B38" s="15">
        <v>45</v>
      </c>
      <c r="C38" s="117" t="s">
        <v>12</v>
      </c>
      <c r="D38" s="123">
        <v>5.0444444444444445E-2</v>
      </c>
      <c r="E38" s="112">
        <f t="shared" si="2"/>
        <v>2.27</v>
      </c>
      <c r="F38" s="163">
        <v>45750</v>
      </c>
      <c r="G38" s="280" t="s">
        <v>151</v>
      </c>
      <c r="H38" s="98" t="str">
        <f>IFERROR(VLOOKUP('2 算定シート'!G33,燃料データ_新!A31:E43,2,FALSE),"")</f>
        <v/>
      </c>
      <c r="I38" s="1" t="s">
        <v>147</v>
      </c>
      <c r="L38"/>
      <c r="M38"/>
    </row>
    <row r="39" spans="1:13" ht="20.25" thickBot="1">
      <c r="A39" s="4" t="s">
        <v>76</v>
      </c>
      <c r="B39" s="12">
        <v>3.6</v>
      </c>
      <c r="C39" s="117" t="s">
        <v>77</v>
      </c>
      <c r="D39" s="124">
        <v>0.12166666666666666</v>
      </c>
      <c r="E39" s="161">
        <f t="shared" si="2"/>
        <v>0.438</v>
      </c>
      <c r="F39" s="162" t="s">
        <v>171</v>
      </c>
      <c r="G39" s="281"/>
      <c r="H39" s="100" t="str">
        <f>IFERROR(H38*H22,"")</f>
        <v/>
      </c>
      <c r="I39" s="1" t="s">
        <v>145</v>
      </c>
      <c r="L39"/>
      <c r="M39"/>
    </row>
    <row r="40" spans="1:13" ht="20.25" thickBot="1">
      <c r="A40" s="16" t="s">
        <v>3</v>
      </c>
      <c r="B40" s="15">
        <v>50.08</v>
      </c>
      <c r="C40" s="117" t="s">
        <v>11</v>
      </c>
      <c r="D40" s="122">
        <v>5.9704472843450485E-2</v>
      </c>
      <c r="E40" s="111">
        <f t="shared" si="2"/>
        <v>2.99</v>
      </c>
      <c r="I40"/>
      <c r="L40"/>
      <c r="M40"/>
    </row>
    <row r="41" spans="1:13">
      <c r="A41" s="16" t="s">
        <v>4</v>
      </c>
      <c r="B41" s="15">
        <v>54.7</v>
      </c>
      <c r="C41" s="117" t="s">
        <v>11</v>
      </c>
      <c r="D41" s="122">
        <v>5.1005484460694694E-2</v>
      </c>
      <c r="E41" s="111">
        <f t="shared" si="2"/>
        <v>2.79</v>
      </c>
      <c r="G41" s="280" t="s">
        <v>152</v>
      </c>
      <c r="H41" s="75" t="str">
        <f>IFERROR(VLOOKUP('2 算定シート'!I33,燃料データ_新!A31:E43,2,FALSE),"")</f>
        <v/>
      </c>
      <c r="I41" s="1" t="s">
        <v>146</v>
      </c>
    </row>
    <row r="42" spans="1:13" ht="19.5" thickBot="1">
      <c r="A42" s="113" t="s">
        <v>5</v>
      </c>
      <c r="B42" s="15">
        <v>45</v>
      </c>
      <c r="C42" s="117" t="s">
        <v>13</v>
      </c>
      <c r="D42" s="123">
        <v>5.0444444444444445E-2</v>
      </c>
      <c r="E42" s="112">
        <f t="shared" si="2"/>
        <v>2.27</v>
      </c>
      <c r="G42" s="281"/>
      <c r="H42" s="101" t="str">
        <f>IFERROR(H41*H28,"")</f>
        <v/>
      </c>
      <c r="I42" s="1" t="s">
        <v>145</v>
      </c>
    </row>
    <row r="43" spans="1:13" ht="20.25" thickBot="1">
      <c r="A43" s="16" t="s">
        <v>29</v>
      </c>
      <c r="B43" s="121">
        <v>13.21</v>
      </c>
      <c r="C43" s="118" t="s">
        <v>11</v>
      </c>
      <c r="D43" s="125">
        <v>0</v>
      </c>
      <c r="E43" s="111">
        <f t="shared" si="2"/>
        <v>0</v>
      </c>
      <c r="G43" s="2"/>
      <c r="I43"/>
    </row>
    <row r="44" spans="1:13" ht="19.5">
      <c r="A44" s="70" t="s">
        <v>127</v>
      </c>
      <c r="B44"/>
      <c r="C44"/>
      <c r="D44">
        <f>0.438/B39</f>
        <v>0.12166666666666666</v>
      </c>
      <c r="G44" s="2"/>
      <c r="I44"/>
    </row>
    <row r="45" spans="1:13" ht="19.5">
      <c r="G45" s="2"/>
      <c r="I45"/>
    </row>
    <row r="46" spans="1:13" ht="19.5">
      <c r="A46" s="70"/>
      <c r="G46" s="2"/>
      <c r="I46"/>
    </row>
    <row r="47" spans="1:13" ht="19.5">
      <c r="A47"/>
      <c r="B47"/>
      <c r="C47"/>
      <c r="D47"/>
      <c r="E47"/>
      <c r="F47"/>
      <c r="G47"/>
      <c r="H47"/>
      <c r="I47"/>
      <c r="J47"/>
    </row>
    <row r="48" spans="1:13" ht="19.5">
      <c r="A48"/>
      <c r="B48"/>
      <c r="C48"/>
      <c r="D48"/>
      <c r="E48"/>
      <c r="F48"/>
      <c r="G48"/>
      <c r="H48"/>
      <c r="I48"/>
      <c r="J48"/>
    </row>
    <row r="49" spans="1:10" ht="19.5">
      <c r="A49"/>
      <c r="B49"/>
      <c r="C49"/>
      <c r="D49"/>
      <c r="E49"/>
      <c r="F49"/>
      <c r="G49"/>
      <c r="H49"/>
      <c r="I49"/>
      <c r="J49"/>
    </row>
    <row r="50" spans="1:10" ht="19.5">
      <c r="A50"/>
      <c r="B50"/>
      <c r="C50"/>
      <c r="D50"/>
      <c r="E50"/>
      <c r="F50"/>
      <c r="G50"/>
      <c r="H50"/>
      <c r="I50"/>
      <c r="J50"/>
    </row>
    <row r="51" spans="1:10" ht="19.5">
      <c r="A51"/>
      <c r="B51"/>
      <c r="C51"/>
      <c r="D51"/>
      <c r="E51"/>
      <c r="F51"/>
      <c r="G51"/>
      <c r="H51"/>
      <c r="I51"/>
      <c r="J51"/>
    </row>
    <row r="52" spans="1:10" ht="19.5">
      <c r="A52"/>
      <c r="B52"/>
      <c r="C52"/>
      <c r="D52"/>
      <c r="E52"/>
      <c r="F52"/>
      <c r="G52"/>
      <c r="H52"/>
      <c r="I52"/>
      <c r="J52"/>
    </row>
    <row r="53" spans="1:10" ht="19.5">
      <c r="A53"/>
      <c r="B53"/>
      <c r="C53"/>
      <c r="D53"/>
      <c r="E53"/>
      <c r="F53"/>
      <c r="G53"/>
      <c r="H53"/>
      <c r="I53"/>
      <c r="J53"/>
    </row>
    <row r="54" spans="1:10" ht="19.5">
      <c r="A54"/>
      <c r="B54"/>
      <c r="C54"/>
      <c r="D54"/>
      <c r="E54"/>
      <c r="F54"/>
      <c r="G54"/>
      <c r="H54"/>
      <c r="I54"/>
      <c r="J54"/>
    </row>
    <row r="55" spans="1:10" ht="19.5">
      <c r="A55"/>
      <c r="B55"/>
      <c r="C55"/>
      <c r="D55"/>
      <c r="E55"/>
      <c r="F55"/>
      <c r="G55"/>
      <c r="H55"/>
      <c r="I55"/>
      <c r="J55"/>
    </row>
    <row r="56" spans="1:10" ht="19.5">
      <c r="A56"/>
      <c r="B56"/>
      <c r="C56"/>
      <c r="D56"/>
      <c r="E56"/>
      <c r="F56"/>
      <c r="G56"/>
      <c r="H56"/>
      <c r="I56"/>
      <c r="J56"/>
    </row>
    <row r="57" spans="1:10" ht="19.5">
      <c r="A57"/>
      <c r="B57"/>
      <c r="C57"/>
      <c r="D57"/>
      <c r="E57"/>
      <c r="F57"/>
      <c r="G57"/>
      <c r="H57"/>
      <c r="I57"/>
      <c r="J57"/>
    </row>
    <row r="58" spans="1:10" ht="19.5">
      <c r="A58"/>
      <c r="B58"/>
      <c r="C58"/>
      <c r="D58"/>
      <c r="E58"/>
      <c r="F58"/>
      <c r="G58"/>
      <c r="H58"/>
      <c r="I58"/>
      <c r="J58"/>
    </row>
    <row r="59" spans="1:10" ht="19.5">
      <c r="A59"/>
      <c r="B59"/>
      <c r="C59"/>
      <c r="D59"/>
      <c r="E59"/>
      <c r="F59"/>
      <c r="G59"/>
      <c r="H59"/>
      <c r="I59"/>
      <c r="J59"/>
    </row>
    <row r="60" spans="1:10" ht="19.5">
      <c r="A60"/>
      <c r="B60"/>
      <c r="C60"/>
      <c r="D60"/>
      <c r="E60"/>
      <c r="F60"/>
      <c r="G60"/>
      <c r="H60"/>
      <c r="I60"/>
      <c r="J60"/>
    </row>
    <row r="61" spans="1:10">
      <c r="B61" s="1"/>
    </row>
    <row r="62" spans="1:10">
      <c r="B62" s="1"/>
    </row>
    <row r="63" spans="1:10">
      <c r="B63" s="1"/>
    </row>
    <row r="64" spans="1:10">
      <c r="B64" s="1"/>
    </row>
    <row r="65" spans="2:4">
      <c r="B65" s="1"/>
    </row>
    <row r="66" spans="2:4">
      <c r="B66" s="1"/>
    </row>
    <row r="67" spans="2:4">
      <c r="B67" s="1"/>
    </row>
    <row r="68" spans="2:4">
      <c r="B68" s="1"/>
    </row>
    <row r="69" spans="2:4">
      <c r="B69" s="1"/>
    </row>
    <row r="70" spans="2:4">
      <c r="B70" s="1"/>
    </row>
    <row r="71" spans="2:4">
      <c r="B71" s="1"/>
    </row>
    <row r="72" spans="2:4">
      <c r="B72" s="1"/>
    </row>
    <row r="73" spans="2:4">
      <c r="B73" s="1"/>
    </row>
    <row r="74" spans="2:4">
      <c r="B74" s="1"/>
    </row>
    <row r="75" spans="2:4">
      <c r="B75" s="1"/>
    </row>
    <row r="76" spans="2:4">
      <c r="B76" s="1"/>
    </row>
    <row r="77" spans="2:4">
      <c r="B77" s="1"/>
    </row>
    <row r="78" spans="2:4">
      <c r="B78" s="1"/>
    </row>
    <row r="79" spans="2:4" ht="19.5">
      <c r="D79"/>
    </row>
    <row r="80" spans="2:4" ht="19.5">
      <c r="D80"/>
    </row>
    <row r="81" spans="1:14" ht="19.5">
      <c r="D81"/>
    </row>
    <row r="82" spans="1:14" ht="19.5">
      <c r="D82"/>
    </row>
    <row r="83" spans="1:14" customFormat="1" ht="19.5">
      <c r="A83" s="1"/>
      <c r="B83" s="7"/>
      <c r="C83" s="1"/>
      <c r="E83" s="1"/>
      <c r="F83" s="1"/>
      <c r="G83" s="1"/>
      <c r="H83" s="1"/>
      <c r="I83" s="1"/>
      <c r="J83" s="1"/>
      <c r="K83" s="1"/>
      <c r="L83" s="1"/>
      <c r="M83" s="1"/>
      <c r="N83" s="1"/>
    </row>
    <row r="84" spans="1:14" customFormat="1" ht="19.5">
      <c r="A84" s="1"/>
      <c r="B84" s="7"/>
      <c r="C84" s="1"/>
      <c r="E84" s="1"/>
      <c r="F84" s="1"/>
      <c r="G84" s="1"/>
      <c r="H84" s="1"/>
      <c r="I84" s="1"/>
      <c r="J84" s="1"/>
      <c r="K84" s="1"/>
      <c r="L84" s="1"/>
      <c r="M84" s="1"/>
      <c r="N84" s="1"/>
    </row>
    <row r="85" spans="1:14" customFormat="1" ht="19.5">
      <c r="A85" s="1"/>
      <c r="B85" s="7"/>
      <c r="C85" s="1"/>
    </row>
    <row r="86" spans="1:14" customFormat="1" ht="19.5">
      <c r="A86" s="1"/>
      <c r="B86" s="7"/>
      <c r="C86" s="1"/>
      <c r="D86" s="1"/>
    </row>
    <row r="87" spans="1:14" customFormat="1" ht="19.5">
      <c r="A87" s="1"/>
      <c r="B87" s="7"/>
      <c r="C87" s="1"/>
      <c r="D87" s="1"/>
    </row>
    <row r="88" spans="1:14" customFormat="1" ht="19.5">
      <c r="A88" s="1"/>
      <c r="B88" s="7"/>
      <c r="C88" s="1"/>
      <c r="D88" s="1"/>
      <c r="E88" s="1"/>
    </row>
    <row r="89" spans="1:14" customFormat="1" ht="19.5">
      <c r="A89" s="1"/>
      <c r="B89" s="7"/>
      <c r="C89" s="1"/>
      <c r="D89" s="1"/>
      <c r="E89" s="1"/>
    </row>
    <row r="90" spans="1:14" ht="19.5">
      <c r="F90"/>
      <c r="G90"/>
      <c r="H90"/>
    </row>
    <row r="91" spans="1:14" ht="19.5">
      <c r="F91"/>
      <c r="G91"/>
      <c r="H91"/>
    </row>
  </sheetData>
  <mergeCells count="5">
    <mergeCell ref="G38:G39"/>
    <mergeCell ref="G41:G42"/>
    <mergeCell ref="F1:I1"/>
    <mergeCell ref="G31:G32"/>
    <mergeCell ref="G34:G35"/>
  </mergeCells>
  <phoneticPr fontId="2"/>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C8710-2EB7-4FE3-8FCE-13BC87344F32}">
  <sheetPr>
    <tabColor theme="7" tint="-0.499984740745262"/>
  </sheetPr>
  <dimension ref="A1:D106"/>
  <sheetViews>
    <sheetView workbookViewId="0">
      <selection activeCell="D13" sqref="D13"/>
    </sheetView>
  </sheetViews>
  <sheetFormatPr defaultColWidth="8.75" defaultRowHeight="16.5"/>
  <cols>
    <col min="1" max="1" width="16.25" style="109" customWidth="1"/>
    <col min="2" max="2" width="16.25" style="110" customWidth="1"/>
    <col min="3" max="3" width="10.75" style="105" customWidth="1"/>
    <col min="4" max="4" width="61.625" style="105" customWidth="1"/>
    <col min="5" max="16384" width="8.75" style="105"/>
  </cols>
  <sheetData>
    <row r="1" spans="1:4">
      <c r="A1" s="102" t="s">
        <v>139</v>
      </c>
      <c r="B1" s="103" t="s">
        <v>131</v>
      </c>
      <c r="C1" s="104" t="s">
        <v>132</v>
      </c>
      <c r="D1" s="104" t="s">
        <v>133</v>
      </c>
    </row>
    <row r="2" spans="1:4">
      <c r="A2" s="106">
        <v>45610</v>
      </c>
      <c r="B2" s="107">
        <v>0.1</v>
      </c>
      <c r="C2" s="108"/>
      <c r="D2" s="108"/>
    </row>
    <row r="3" spans="1:4">
      <c r="A3" s="106">
        <v>45624</v>
      </c>
      <c r="B3" s="107" t="s">
        <v>134</v>
      </c>
      <c r="C3" s="108" t="s">
        <v>135</v>
      </c>
      <c r="D3" s="108" t="s">
        <v>136</v>
      </c>
    </row>
    <row r="4" spans="1:4">
      <c r="A4" s="106">
        <v>45681</v>
      </c>
      <c r="B4" s="142" t="s">
        <v>160</v>
      </c>
      <c r="C4" s="108" t="s">
        <v>140</v>
      </c>
      <c r="D4" s="108" t="s">
        <v>141</v>
      </c>
    </row>
    <row r="5" spans="1:4">
      <c r="A5" s="106">
        <v>45707</v>
      </c>
      <c r="B5" s="107" t="s">
        <v>161</v>
      </c>
      <c r="C5" s="108" t="s">
        <v>142</v>
      </c>
      <c r="D5" s="108" t="s">
        <v>167</v>
      </c>
    </row>
    <row r="6" spans="1:4">
      <c r="A6" s="106" t="s">
        <v>172</v>
      </c>
      <c r="B6" s="107" t="s">
        <v>173</v>
      </c>
      <c r="C6" s="108" t="s">
        <v>174</v>
      </c>
      <c r="D6" s="108" t="s">
        <v>175</v>
      </c>
    </row>
    <row r="7" spans="1:4">
      <c r="A7" s="106"/>
      <c r="B7" s="107"/>
      <c r="C7" s="108"/>
      <c r="D7" s="108"/>
    </row>
    <row r="8" spans="1:4">
      <c r="A8" s="106"/>
      <c r="B8" s="107"/>
      <c r="C8" s="108"/>
      <c r="D8" s="108"/>
    </row>
    <row r="9" spans="1:4">
      <c r="A9" s="106"/>
      <c r="B9" s="107"/>
      <c r="C9" s="108"/>
      <c r="D9" s="108"/>
    </row>
    <row r="10" spans="1:4">
      <c r="A10" s="106"/>
      <c r="B10" s="107"/>
      <c r="C10" s="108"/>
      <c r="D10" s="108"/>
    </row>
    <row r="11" spans="1:4">
      <c r="A11" s="106"/>
      <c r="B11" s="107"/>
      <c r="C11" s="108"/>
      <c r="D11" s="108"/>
    </row>
    <row r="12" spans="1:4">
      <c r="A12" s="106"/>
      <c r="B12" s="107"/>
      <c r="C12" s="108"/>
      <c r="D12" s="108"/>
    </row>
    <row r="13" spans="1:4">
      <c r="A13" s="106"/>
      <c r="B13" s="107"/>
      <c r="C13" s="108"/>
      <c r="D13" s="108"/>
    </row>
    <row r="14" spans="1:4">
      <c r="A14" s="106"/>
      <c r="B14" s="107"/>
      <c r="C14" s="108"/>
      <c r="D14" s="108"/>
    </row>
    <row r="15" spans="1:4">
      <c r="A15" s="106"/>
      <c r="B15" s="107"/>
      <c r="C15" s="108"/>
      <c r="D15" s="108"/>
    </row>
    <row r="16" spans="1:4">
      <c r="A16" s="106"/>
      <c r="B16" s="107"/>
      <c r="C16" s="108"/>
      <c r="D16" s="108"/>
    </row>
    <row r="17" spans="1:4">
      <c r="A17" s="106"/>
      <c r="B17" s="107"/>
      <c r="C17" s="108"/>
      <c r="D17" s="108"/>
    </row>
    <row r="18" spans="1:4">
      <c r="A18" s="106"/>
      <c r="B18" s="107"/>
      <c r="C18" s="108"/>
      <c r="D18" s="108"/>
    </row>
    <row r="19" spans="1:4">
      <c r="A19" s="106"/>
      <c r="B19" s="107"/>
      <c r="C19" s="108"/>
      <c r="D19" s="108"/>
    </row>
    <row r="20" spans="1:4">
      <c r="A20" s="106"/>
      <c r="B20" s="107"/>
      <c r="C20" s="108"/>
      <c r="D20" s="108"/>
    </row>
    <row r="21" spans="1:4">
      <c r="A21" s="106"/>
      <c r="B21" s="107"/>
      <c r="C21" s="108"/>
      <c r="D21" s="108"/>
    </row>
    <row r="22" spans="1:4">
      <c r="A22" s="106"/>
      <c r="B22" s="107"/>
      <c r="C22" s="108"/>
      <c r="D22" s="108"/>
    </row>
    <row r="23" spans="1:4">
      <c r="A23" s="106"/>
      <c r="B23" s="107"/>
      <c r="C23" s="108"/>
      <c r="D23" s="108"/>
    </row>
    <row r="24" spans="1:4">
      <c r="A24" s="106"/>
      <c r="B24" s="107"/>
      <c r="C24" s="108"/>
      <c r="D24" s="108"/>
    </row>
    <row r="25" spans="1:4">
      <c r="A25" s="106"/>
      <c r="B25" s="107"/>
      <c r="C25" s="108"/>
      <c r="D25" s="108"/>
    </row>
    <row r="26" spans="1:4">
      <c r="A26" s="106"/>
      <c r="B26" s="107"/>
      <c r="C26" s="108"/>
      <c r="D26" s="108"/>
    </row>
    <row r="27" spans="1:4">
      <c r="A27" s="106"/>
      <c r="B27" s="107"/>
      <c r="C27" s="108"/>
      <c r="D27" s="108"/>
    </row>
    <row r="28" spans="1:4">
      <c r="A28" s="106"/>
      <c r="B28" s="107"/>
      <c r="C28" s="108"/>
      <c r="D28" s="108"/>
    </row>
    <row r="29" spans="1:4">
      <c r="A29" s="106"/>
      <c r="B29" s="107"/>
      <c r="C29" s="108"/>
      <c r="D29" s="108"/>
    </row>
    <row r="30" spans="1:4">
      <c r="A30" s="106"/>
      <c r="B30" s="107"/>
      <c r="C30" s="108"/>
      <c r="D30" s="108"/>
    </row>
    <row r="31" spans="1:4">
      <c r="A31" s="106"/>
      <c r="B31" s="107"/>
      <c r="C31" s="108"/>
      <c r="D31" s="108"/>
    </row>
    <row r="32" spans="1:4">
      <c r="A32" s="106"/>
      <c r="B32" s="107"/>
      <c r="C32" s="108"/>
      <c r="D32" s="108"/>
    </row>
    <row r="33" spans="1:4">
      <c r="A33" s="106"/>
      <c r="B33" s="107"/>
      <c r="C33" s="108"/>
      <c r="D33" s="108"/>
    </row>
    <row r="34" spans="1:4">
      <c r="A34" s="106"/>
      <c r="B34" s="107"/>
      <c r="C34" s="108"/>
      <c r="D34" s="108"/>
    </row>
    <row r="35" spans="1:4">
      <c r="A35" s="106"/>
      <c r="B35" s="107"/>
      <c r="C35" s="108"/>
      <c r="D35" s="108"/>
    </row>
    <row r="36" spans="1:4">
      <c r="A36" s="106"/>
      <c r="B36" s="107"/>
      <c r="C36" s="108"/>
      <c r="D36" s="108"/>
    </row>
    <row r="37" spans="1:4">
      <c r="A37" s="106"/>
      <c r="B37" s="107"/>
      <c r="C37" s="108"/>
      <c r="D37" s="108"/>
    </row>
    <row r="38" spans="1:4">
      <c r="A38" s="106"/>
      <c r="B38" s="107"/>
      <c r="C38" s="108"/>
      <c r="D38" s="108"/>
    </row>
    <row r="39" spans="1:4">
      <c r="A39" s="106"/>
      <c r="B39" s="107"/>
      <c r="C39" s="108"/>
      <c r="D39" s="108"/>
    </row>
    <row r="40" spans="1:4">
      <c r="A40" s="106"/>
      <c r="B40" s="107"/>
      <c r="C40" s="108"/>
      <c r="D40" s="108"/>
    </row>
    <row r="41" spans="1:4">
      <c r="A41" s="106"/>
      <c r="B41" s="107"/>
      <c r="C41" s="108"/>
      <c r="D41" s="108"/>
    </row>
    <row r="42" spans="1:4">
      <c r="A42" s="106"/>
      <c r="B42" s="107"/>
      <c r="C42" s="108"/>
      <c r="D42" s="108"/>
    </row>
    <row r="43" spans="1:4">
      <c r="A43" s="106"/>
      <c r="B43" s="107"/>
      <c r="C43" s="108"/>
      <c r="D43" s="108"/>
    </row>
    <row r="44" spans="1:4">
      <c r="A44" s="106"/>
      <c r="B44" s="107"/>
      <c r="C44" s="108"/>
      <c r="D44" s="108"/>
    </row>
    <row r="45" spans="1:4">
      <c r="A45" s="106"/>
      <c r="B45" s="107"/>
      <c r="C45" s="108"/>
      <c r="D45" s="108"/>
    </row>
    <row r="46" spans="1:4">
      <c r="A46" s="106"/>
      <c r="B46" s="107"/>
      <c r="C46" s="108"/>
      <c r="D46" s="108"/>
    </row>
    <row r="47" spans="1:4">
      <c r="A47" s="106"/>
      <c r="B47" s="107"/>
      <c r="C47" s="108"/>
      <c r="D47" s="108"/>
    </row>
    <row r="48" spans="1:4">
      <c r="A48" s="106"/>
      <c r="B48" s="107"/>
      <c r="C48" s="108"/>
      <c r="D48" s="108"/>
    </row>
    <row r="49" spans="1:4">
      <c r="A49" s="106"/>
      <c r="B49" s="107"/>
      <c r="C49" s="108"/>
      <c r="D49" s="108"/>
    </row>
    <row r="50" spans="1:4">
      <c r="A50" s="106"/>
      <c r="B50" s="107"/>
      <c r="C50" s="108"/>
      <c r="D50" s="108"/>
    </row>
    <row r="51" spans="1:4">
      <c r="A51" s="106"/>
      <c r="B51" s="107"/>
      <c r="C51" s="108"/>
      <c r="D51" s="108"/>
    </row>
    <row r="52" spans="1:4">
      <c r="A52" s="106"/>
      <c r="B52" s="107"/>
      <c r="C52" s="108"/>
      <c r="D52" s="108"/>
    </row>
    <row r="53" spans="1:4">
      <c r="A53" s="106"/>
      <c r="B53" s="107"/>
      <c r="C53" s="108"/>
      <c r="D53" s="108"/>
    </row>
    <row r="54" spans="1:4">
      <c r="A54" s="106"/>
      <c r="B54" s="107"/>
      <c r="C54" s="108"/>
      <c r="D54" s="108"/>
    </row>
    <row r="55" spans="1:4">
      <c r="A55" s="106"/>
      <c r="B55" s="107"/>
      <c r="C55" s="108"/>
      <c r="D55" s="108"/>
    </row>
    <row r="56" spans="1:4">
      <c r="A56" s="106"/>
      <c r="B56" s="107"/>
      <c r="C56" s="108"/>
      <c r="D56" s="108"/>
    </row>
    <row r="57" spans="1:4">
      <c r="A57" s="106"/>
      <c r="B57" s="107"/>
      <c r="C57" s="108"/>
      <c r="D57" s="108"/>
    </row>
    <row r="58" spans="1:4">
      <c r="A58" s="106"/>
      <c r="B58" s="107"/>
      <c r="C58" s="108"/>
      <c r="D58" s="108"/>
    </row>
    <row r="59" spans="1:4">
      <c r="A59" s="106"/>
      <c r="B59" s="107"/>
      <c r="C59" s="108"/>
      <c r="D59" s="108"/>
    </row>
    <row r="60" spans="1:4">
      <c r="A60" s="106"/>
      <c r="B60" s="107"/>
      <c r="C60" s="108"/>
      <c r="D60" s="108"/>
    </row>
    <row r="61" spans="1:4">
      <c r="A61" s="106"/>
      <c r="B61" s="107"/>
      <c r="C61" s="108"/>
      <c r="D61" s="108"/>
    </row>
    <row r="62" spans="1:4">
      <c r="A62" s="106"/>
      <c r="B62" s="107"/>
      <c r="C62" s="108"/>
      <c r="D62" s="108"/>
    </row>
    <row r="63" spans="1:4">
      <c r="A63" s="106"/>
      <c r="B63" s="107"/>
      <c r="C63" s="108"/>
      <c r="D63" s="108"/>
    </row>
    <row r="64" spans="1:4">
      <c r="A64" s="106"/>
      <c r="B64" s="107"/>
      <c r="C64" s="108"/>
      <c r="D64" s="108"/>
    </row>
    <row r="65" spans="1:4">
      <c r="A65" s="106"/>
      <c r="B65" s="107"/>
      <c r="C65" s="108"/>
      <c r="D65" s="108"/>
    </row>
    <row r="66" spans="1:4">
      <c r="A66" s="106"/>
      <c r="B66" s="107"/>
      <c r="C66" s="108"/>
      <c r="D66" s="108"/>
    </row>
    <row r="67" spans="1:4">
      <c r="A67" s="106"/>
      <c r="B67" s="107"/>
      <c r="C67" s="108"/>
      <c r="D67" s="108"/>
    </row>
    <row r="68" spans="1:4">
      <c r="A68" s="106"/>
      <c r="B68" s="107"/>
      <c r="C68" s="108"/>
      <c r="D68" s="108"/>
    </row>
    <row r="69" spans="1:4">
      <c r="A69" s="106"/>
      <c r="B69" s="107"/>
      <c r="C69" s="108"/>
      <c r="D69" s="108"/>
    </row>
    <row r="70" spans="1:4">
      <c r="A70" s="106"/>
      <c r="B70" s="107"/>
      <c r="C70" s="108"/>
      <c r="D70" s="108"/>
    </row>
    <row r="71" spans="1:4">
      <c r="A71" s="106"/>
      <c r="B71" s="107"/>
      <c r="C71" s="108"/>
      <c r="D71" s="108"/>
    </row>
    <row r="72" spans="1:4">
      <c r="A72" s="106"/>
      <c r="B72" s="107"/>
      <c r="C72" s="108"/>
      <c r="D72" s="108"/>
    </row>
    <row r="73" spans="1:4">
      <c r="A73" s="106"/>
      <c r="B73" s="107"/>
      <c r="C73" s="108"/>
      <c r="D73" s="108"/>
    </row>
    <row r="74" spans="1:4">
      <c r="A74" s="106"/>
      <c r="B74" s="107"/>
      <c r="C74" s="108"/>
      <c r="D74" s="108"/>
    </row>
    <row r="75" spans="1:4">
      <c r="A75" s="106"/>
      <c r="B75" s="107"/>
      <c r="C75" s="108"/>
      <c r="D75" s="108"/>
    </row>
    <row r="76" spans="1:4">
      <c r="A76" s="106"/>
      <c r="B76" s="107"/>
      <c r="C76" s="108"/>
      <c r="D76" s="108"/>
    </row>
    <row r="77" spans="1:4">
      <c r="A77" s="106"/>
      <c r="B77" s="107"/>
      <c r="C77" s="108"/>
      <c r="D77" s="108"/>
    </row>
    <row r="78" spans="1:4">
      <c r="A78" s="106"/>
      <c r="B78" s="107"/>
      <c r="C78" s="108"/>
      <c r="D78" s="108"/>
    </row>
    <row r="79" spans="1:4">
      <c r="A79" s="106"/>
      <c r="B79" s="107"/>
      <c r="C79" s="108"/>
      <c r="D79" s="108"/>
    </row>
    <row r="80" spans="1:4">
      <c r="A80" s="106"/>
      <c r="B80" s="107"/>
      <c r="C80" s="108"/>
      <c r="D80" s="108"/>
    </row>
    <row r="81" spans="1:4">
      <c r="A81" s="106"/>
      <c r="B81" s="107"/>
      <c r="C81" s="108"/>
      <c r="D81" s="108"/>
    </row>
    <row r="82" spans="1:4">
      <c r="A82" s="106"/>
      <c r="B82" s="107"/>
      <c r="C82" s="108"/>
      <c r="D82" s="108"/>
    </row>
    <row r="83" spans="1:4">
      <c r="A83" s="106"/>
      <c r="B83" s="107"/>
      <c r="C83" s="108"/>
      <c r="D83" s="108"/>
    </row>
    <row r="84" spans="1:4">
      <c r="A84" s="106"/>
      <c r="B84" s="107"/>
      <c r="C84" s="108"/>
      <c r="D84" s="108"/>
    </row>
    <row r="85" spans="1:4">
      <c r="A85" s="106"/>
      <c r="B85" s="107"/>
      <c r="C85" s="108"/>
      <c r="D85" s="108"/>
    </row>
    <row r="86" spans="1:4">
      <c r="A86" s="106"/>
      <c r="B86" s="107"/>
      <c r="C86" s="108"/>
      <c r="D86" s="108"/>
    </row>
    <row r="87" spans="1:4">
      <c r="A87" s="106"/>
      <c r="B87" s="107"/>
      <c r="C87" s="108"/>
      <c r="D87" s="108"/>
    </row>
    <row r="88" spans="1:4">
      <c r="A88" s="106"/>
      <c r="B88" s="107"/>
      <c r="C88" s="108"/>
      <c r="D88" s="108"/>
    </row>
    <row r="89" spans="1:4">
      <c r="A89" s="106"/>
      <c r="B89" s="107"/>
      <c r="C89" s="108"/>
      <c r="D89" s="108"/>
    </row>
    <row r="90" spans="1:4">
      <c r="A90" s="106"/>
      <c r="B90" s="107"/>
      <c r="C90" s="108"/>
      <c r="D90" s="108"/>
    </row>
    <row r="91" spans="1:4">
      <c r="A91" s="106"/>
      <c r="B91" s="107"/>
      <c r="C91" s="108"/>
      <c r="D91" s="108"/>
    </row>
    <row r="92" spans="1:4">
      <c r="A92" s="106"/>
      <c r="B92" s="107"/>
      <c r="C92" s="108"/>
      <c r="D92" s="108"/>
    </row>
    <row r="93" spans="1:4">
      <c r="A93" s="106"/>
      <c r="B93" s="107"/>
      <c r="C93" s="108"/>
      <c r="D93" s="108"/>
    </row>
    <row r="94" spans="1:4">
      <c r="A94" s="106"/>
      <c r="B94" s="107"/>
      <c r="C94" s="108"/>
      <c r="D94" s="108"/>
    </row>
    <row r="95" spans="1:4">
      <c r="A95" s="106"/>
      <c r="B95" s="107"/>
      <c r="C95" s="108"/>
      <c r="D95" s="108"/>
    </row>
    <row r="96" spans="1:4">
      <c r="A96" s="106"/>
      <c r="B96" s="107"/>
      <c r="C96" s="108"/>
      <c r="D96" s="108"/>
    </row>
    <row r="97" spans="1:4">
      <c r="A97" s="106"/>
      <c r="B97" s="107"/>
      <c r="C97" s="108"/>
      <c r="D97" s="108"/>
    </row>
    <row r="98" spans="1:4">
      <c r="A98" s="106"/>
      <c r="B98" s="107"/>
      <c r="C98" s="108"/>
      <c r="D98" s="108"/>
    </row>
    <row r="99" spans="1:4">
      <c r="A99" s="106"/>
      <c r="B99" s="107"/>
      <c r="C99" s="108"/>
      <c r="D99" s="108"/>
    </row>
    <row r="100" spans="1:4">
      <c r="A100" s="106"/>
      <c r="B100" s="107"/>
      <c r="C100" s="108"/>
      <c r="D100" s="108"/>
    </row>
    <row r="101" spans="1:4">
      <c r="A101" s="106"/>
      <c r="B101" s="107"/>
      <c r="C101" s="108"/>
      <c r="D101" s="108"/>
    </row>
    <row r="102" spans="1:4">
      <c r="A102" s="106"/>
      <c r="B102" s="107"/>
      <c r="C102" s="108"/>
      <c r="D102" s="108"/>
    </row>
    <row r="103" spans="1:4">
      <c r="A103" s="106"/>
      <c r="B103" s="107"/>
      <c r="C103" s="108"/>
      <c r="D103" s="108"/>
    </row>
    <row r="104" spans="1:4">
      <c r="A104" s="106"/>
      <c r="B104" s="107"/>
      <c r="C104" s="108"/>
      <c r="D104" s="108"/>
    </row>
    <row r="105" spans="1:4">
      <c r="A105" s="106"/>
      <c r="B105" s="107"/>
      <c r="C105" s="108"/>
      <c r="D105" s="108"/>
    </row>
    <row r="106" spans="1:4">
      <c r="A106" s="106"/>
      <c r="B106" s="107"/>
      <c r="C106" s="108"/>
      <c r="D106" s="108"/>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 フローチャート</vt:lpstr>
      <vt:lpstr>2 算定シート</vt:lpstr>
      <vt:lpstr>3 平均効率計算シート</vt:lpstr>
      <vt:lpstr>複数ボイラの平均効率算出方法</vt:lpstr>
      <vt:lpstr>燃料データ_新</vt:lpstr>
      <vt:lpstr>改訂日</vt:lpstr>
      <vt:lpstr>'1 フローチャート'!Print_Area</vt:lpstr>
      <vt:lpstr>'2 算定シート'!Print_Area</vt:lpstr>
      <vt:lpstr>'3 平均効率計算シート'!Print_Area</vt:lpstr>
      <vt:lpstr>複数ボイラの平均効率算出方法!Print_Area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PC-QUE37</cp:lastModifiedBy>
  <cp:lastPrinted>2025-02-19T08:11:52Z</cp:lastPrinted>
  <dcterms:created xsi:type="dcterms:W3CDTF">2015-06-05T18:19:34Z</dcterms:created>
  <dcterms:modified xsi:type="dcterms:W3CDTF">2025-04-04T07:27:16Z</dcterms:modified>
</cp:coreProperties>
</file>